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SO 000_Ostatní" sheetId="1" r:id="rId1"/>
    <sheet name="SO 000_Vedlejší" sheetId="2" r:id="rId2"/>
    <sheet name="SO 101_2" sheetId="3" r:id="rId3"/>
    <sheet name="SO 132" sheetId="4" r:id="rId4"/>
    <sheet name="SO 133" sheetId="5" r:id="rId5"/>
    <sheet name="SO 161" sheetId="6" r:id="rId6"/>
    <sheet name="SO 801" sheetId="7" r:id="rId7"/>
    <sheet name="SO 802" sheetId="8" r:id="rId8"/>
    <sheet name="SO 803" sheetId="9" r:id="rId9"/>
  </sheets>
  <definedNames/>
  <calcPr/>
  <webPublishing/>
</workbook>
</file>

<file path=xl/sharedStrings.xml><?xml version="1.0" encoding="utf-8"?>
<sst xmlns="http://schemas.openxmlformats.org/spreadsheetml/2006/main" count="2219" uniqueCount="467">
  <si>
    <t>ASPE10</t>
  </si>
  <si>
    <t>S</t>
  </si>
  <si>
    <t>Soupis prací objektu</t>
  </si>
  <si>
    <t xml:space="preserve">Stavba: </t>
  </si>
  <si>
    <t>117 063.2_NN</t>
  </si>
  <si>
    <t>II/429 Bohdalice - Nesovice 2. stavba (km 1,653 - 4,438) - NN</t>
  </si>
  <si>
    <t>O</t>
  </si>
  <si>
    <t>Objekt:</t>
  </si>
  <si>
    <t>SO 000</t>
  </si>
  <si>
    <t>Ostatní a vedlejší náklady - nezpůsobilé</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</si>
  <si>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</si>
  <si>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</si>
  <si>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</si>
  <si>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</si>
  <si>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</si>
  <si>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</si>
  <si>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</si>
  <si>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</si>
  <si>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</si>
  <si>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</si>
  <si>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</si>
  <si>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</si>
  <si>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</si>
  <si>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</si>
  <si>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</si>
  <si>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</si>
  <si>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</si>
  <si>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</si>
  <si>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</si>
  <si>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</si>
  <si>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</si>
  <si>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</si>
  <si>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</si>
  <si>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</si>
  <si>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</si>
  <si>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</si>
  <si>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</si>
  <si>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</si>
  <si>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</si>
  <si>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</si>
  <si>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</si>
  <si>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</si>
  <si>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</si>
  <si>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</si>
  <si>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</si>
  <si>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</si>
  <si>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</si>
  <si>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</si>
  <si>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</si>
  <si>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</si>
  <si>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</si>
  <si>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</si>
  <si>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</si>
  <si>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</si>
  <si>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</si>
  <si>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</si>
  <si>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</si>
  <si>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</si>
  <si>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</si>
  <si>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</si>
  <si>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</si>
  <si>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</si>
  <si>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</si>
  <si>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</si>
  <si>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</si>
  <si>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</si>
  <si>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</si>
  <si>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</si>
  <si>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</si>
  <si>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</si>
  <si>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</si>
  <si>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</si>
  <si>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</si>
  <si>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</si>
  <si>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7</t>
  </si>
  <si>
    <t>00007</t>
  </si>
  <si>
    <t>Zajištění povolení užívání veřejného prostranství - popsáno v obchodních podmínkách</t>
  </si>
  <si>
    <t>8</t>
  </si>
  <si>
    <t>00008</t>
  </si>
  <si>
    <t>Zajištění přístupů a příjezdů k sousedním nemovitostem  - popsáno v obchodních podmínkách, v zákoně č. 13/1997 Sb., a vyhlášce č. 104/1997</t>
  </si>
  <si>
    <t>00009</t>
  </si>
  <si>
    <t>Hlavní prohlídka silnice prováděná při uvedení stavby do provozu  - popsáno v obchodních podmínkách a vyhlášce č. 104/1997</t>
  </si>
  <si>
    <t>11</t>
  </si>
  <si>
    <t>00011</t>
  </si>
  <si>
    <t>Ohlašování pohybu třetích osob na staveništi - popsáno v obchodních podmínkách</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</si>
  <si>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</si>
  <si>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</si>
  <si>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</si>
  <si>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</si>
  <si>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</si>
  <si>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</si>
  <si>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16</t>
  </si>
  <si>
    <t>00016</t>
  </si>
  <si>
    <t>Výpočet hluku ze stavební činnosti - popsáno v projektové dokumentaci a ve vyhlášce č. 272/2011</t>
  </si>
  <si>
    <t>18</t>
  </si>
  <si>
    <t>00018</t>
  </si>
  <si>
    <t>Návrh technologického postupu prací - popsáno v obchodních podmínkách</t>
  </si>
  <si>
    <t>SO 101_2</t>
  </si>
  <si>
    <t>Úprava stávající silnice II/429, km 1,955 až 2,745</t>
  </si>
  <si>
    <t>014102</t>
  </si>
  <si>
    <t>POPLATKY ZA SKLÁDKU</t>
  </si>
  <si>
    <t>T</t>
  </si>
  <si>
    <t>POPLATKY ZA LIKVIDACI ODPADŮ NEKONTAMINOVANÝCH - 17 05 04 VYTĚŽENÉ ZEMINY A HORNINY - I. TŘÍDA TĚŽITELNOSTI</t>
  </si>
  <si>
    <t>dle pol.č. 17120:  1051,0*2,1=2 207,100 [A] 
dle pol.č. 113328:  3,4*2,1=7,140 [B] 
Celkem: A+B=2 214,240 [C]</t>
  </si>
  <si>
    <t>zahrnuje veškeré poplatky provozovateli skládky související s uložením odpadu na skládce.</t>
  </si>
  <si>
    <t>POPLATKY ZA LIKVIDACŮ ODPADŮ NEKONTAMINOVANÝCH - 17 03 02  VYBOURANÝ ASFALTOVÝ BETON BEZ DEHTU</t>
  </si>
  <si>
    <t>dle pol.č. 113438:  7,0*2,2=15,400 [A]</t>
  </si>
  <si>
    <t>Zemní práce</t>
  </si>
  <si>
    <t>113328</t>
  </si>
  <si>
    <t>ODSTRAN PODKL ZPEVNĚNÝCH PLOCH Z KAMENIVA NESTMEL, ODVOZ DO 20KM</t>
  </si>
  <si>
    <t>M3</t>
  </si>
  <si>
    <t>II/429: 20,0*0,17 =3,400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</si>
  <si>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</si>
  <si>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113438</t>
  </si>
  <si>
    <t>ODSTRAN KRYTU ZPEVNĚNÝCH PLOCH S ASFALT POJIVEM VČET PODKLADU, ODVOZ DO 20KM</t>
  </si>
  <si>
    <t>Bourání stáv. sjezdů: 7=7,000 [A]</t>
  </si>
  <si>
    <t>11372</t>
  </si>
  <si>
    <t>FRÉZOVÁNÍ ZPEVNĚNÝCH PLOCH ASFALTOVÝCH</t>
  </si>
  <si>
    <t>odvoz a likvidace v režii zhotovitele</t>
  </si>
  <si>
    <t>II/429: 
1.955-2.746: 4817,0*0,1=481,700 [A] 
Frézování pro sanace okrajů TYP1 vpravo 
1.849-1.879: 30,0*0,08=2,400 [B] 
2.222-2.312: 90,0*0,08=7,200 [C] 
2.372-2.452: 80,0*0,08=6,400 [D] 
2.532-2.542: 10,0*0,08=0,800 [E] 
2.632-2.745: 113,0*0,08=9,040 [F] 
Frézování pro sanace okrajů TYP1 vlevo 
2.059-2.219: 160,0*0,08=12,800 [G] 
2.242-2.352: 110,0*0,08=8,800 [H] 
2.612-2.662: 50,0*0,08=4,000 [I] 
Frézování pro sanace okrajů TYP1 vpravo 
2.312-2.332: 20,0*0,09=1,800 [J] 
III/43339: 
0-72.46:  236,5*0,1=23,650 [K] 
Celkem: A+B+C+D+E+F+G+H+I+J+K=558,590 [L]</t>
  </si>
  <si>
    <t>Položka zahrnuje veškerou manipulaci s vybouranou sutí a s vybouranými hmotami vč. uložení na skládku.</t>
  </si>
  <si>
    <t>12110</t>
  </si>
  <si>
    <t>SEJMUTÍ ORNICE NEBO LESNÍ PŮDY</t>
  </si>
  <si>
    <t>vhodná  
uložení na mezideponii</t>
  </si>
  <si>
    <t>dle bilance zemin:  
II/429: 42,0=42,000 [A]</t>
  </si>
  <si>
    <t>položka zahrnuje sejmutí ornice bez ohledu na tloušťku vrstvy a její vodorovnou dopravu  
nezahrnuje uložení na trvalou skládku</t>
  </si>
  <si>
    <t>121108</t>
  </si>
  <si>
    <t>SEJMUTÍ ORNICE NEBO LESNÍ PŮDY S ODVOZEM DO 20KM</t>
  </si>
  <si>
    <t>nevhodná</t>
  </si>
  <si>
    <t>dle bilance zemin:  
II/429: 458,0=458,000 [A] 
III/43339: 46,0=46,000 [B] 
Celkem: A+B=504,000 [C]</t>
  </si>
  <si>
    <t>123738</t>
  </si>
  <si>
    <t>ODKOP PRO SPOD STAVBU SILNIC A ŽELEZNIC TŘ. I, ODVOZ DO 20KM</t>
  </si>
  <si>
    <t>výkop dle bilance zemin:  
II/429: 390,0=390,000 [A] 
III/43339: 157,0=157,000 [B] 
Celkem: A+B=547,000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</si>
  <si>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</si>
  <si>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125738</t>
  </si>
  <si>
    <t>VYKOPÁVKY ZE ZEMNÍKŮ A SKLÁDEK TŘ. I, ODVOZ DO 20KM</t>
  </si>
  <si>
    <t>dle bilance zemin 
zeminy z deponie pro dosypávky: 12,0+1,0=13,000 [A] 
zeminy z deponie pro násyp: 274,0+5,0=279,000 [B] 
Celkem: A+B=292,000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</si>
  <si>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</si>
  <si>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171101</t>
  </si>
  <si>
    <t>ULOŽENÍ SYPANINY DO NÁSYPŮ SE ZHUTNĚNÍM DO 95% PS</t>
  </si>
  <si>
    <t>násyp</t>
  </si>
  <si>
    <t>násyp dle bilance zemin: 274,0+5,0=279,000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</si>
  <si>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</si>
  <si>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</si>
  <si>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</si>
  <si>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uložení materiálů na skládku</t>
  </si>
  <si>
    <t>dle pol.č. 123738:  547=547,000 [A] 
dle pol.č. 121108:  504=504,000 [B] 
Celkem: A+B=1 051,000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</si>
  <si>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</si>
  <si>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t>
  </si>
  <si>
    <t>17310</t>
  </si>
  <si>
    <t>ZEMNÍ KRAJNICE A DOSYPÁVKY SE ZHUTNĚNÍM</t>
  </si>
  <si>
    <t>dle bilance zemin: 12,0+1,0=13,000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</si>
  <si>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</si>
  <si>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t>
  </si>
  <si>
    <t>18220</t>
  </si>
  <si>
    <t>ROZPROSTŘENÍ ORNICE VE SVAHU</t>
  </si>
  <si>
    <t>dle bilance zemin:  
102.1:  549=549,000 [A] 
sjezd: 62=62,000 [B] 
Celkem: A+B=611,000 [C]</t>
  </si>
  <si>
    <t>položka zahrnuje:  
nutné přemístění ornice z dočasných skládek vzdálených do 50m  
rozprostření ornice v předepsané tloušťce ve svahu přes 1:5</t>
  </si>
  <si>
    <t>Komunikace</t>
  </si>
  <si>
    <t>56333</t>
  </si>
  <si>
    <t>VOZOVKOVÉ VRSTVY ZE ŠTĚRKODRTI TL. DO 150MM</t>
  </si>
  <si>
    <t>M2</t>
  </si>
  <si>
    <t>plocha odečtena ze situace</t>
  </si>
  <si>
    <t>(plocha*rozšíření vrstvy): 
102.1:  67,0*1,12=75,040 [A] 
sjezd: 48,0*1,12=53,760 [B] 
Celkem: A+B=128,800 [C]</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</si>
  <si>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</si>
  <si>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</si>
  <si>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</si>
  <si>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tl. 170mm  
plocha odečtena ze situace</t>
  </si>
  <si>
    <t>(plocha*rozšíření vrstvy): 
102.1:   
nová vozovka 67,0*1,12=75,040 [A] 
sanace okrajů typ2 20,0*1,12=22,400 [B] 
Celkem: A+B=97,440 [C]</t>
  </si>
  <si>
    <t>56933</t>
  </si>
  <si>
    <t>ZPEVNĚNÍ KRAJNIC ZE ŠTĚRKODRTI TL. DO 150MM</t>
  </si>
  <si>
    <t>- dodání kameniva předepsané kvality a zrnitosti  
- rozprostření a zhutnění vrstvy v předepsané tloušťce  
- zřízení vrstvy bez rozlišení šířky, pokládání vrstvy po etapách</t>
  </si>
  <si>
    <t>17</t>
  </si>
  <si>
    <t>572143</t>
  </si>
  <si>
    <t>INFILTRAČNÍ POSTŘIK Z EMULZE DO 2,0KG/M2</t>
  </si>
  <si>
    <t>plocha odečtena ze situace  
1,2-2,0 kg/m2</t>
  </si>
  <si>
    <t>102.1: 
na vrstvě ŠD tl. 170 mm:  (plocha*rozšíření vrstvy): 87,0*1,12=97,440 [A] 
pod vyrovnávací vrtsvou ACP+ 70:  (plocha*rozšíření vrstvy): 991*1,12=1 109,920 [B] 
sjezd: (plocha*rozšíření vrstvy): 48,0*1,12=53,760 [C] 
Celkem: A+B+C=1 261,120 [D]</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</si>
  <si>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</si>
  <si>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</si>
  <si>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</si>
  <si>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plocha odečtena ze situace  
0,2-0,35 kg/m2</t>
  </si>
  <si>
    <t>(plocha*rozšíření vrstvy): 
102.1:  5021,0*1,1=5 523,100 [A] 
sjezd: 48,0*1,1=52,800 [B] 
Celkem: A+B=5 575,900 [C]</t>
  </si>
  <si>
    <t>19</t>
  </si>
  <si>
    <t>572223</t>
  </si>
  <si>
    <t>SPOJOVACÍ POSTŘIK Z EMULZE DO 1,0KG/M2</t>
  </si>
  <si>
    <t>plocha odečtena ze situace  
0,4-0,6 kg/m2</t>
  </si>
  <si>
    <t>ACL: 5021*1,05=5 272,050 [A] 
sanace okrajů typ1: 643*1,1=707,300 [B] 
Celkem: A+B=5 979,350 [C]</t>
  </si>
  <si>
    <t>20</t>
  </si>
  <si>
    <t>574A34</t>
  </si>
  <si>
    <t>ASFALTOVÝ BETON PRO OBRUSNÉ VRSTVY ACO 11+, 11S TL. 40MM</t>
  </si>
  <si>
    <t>ACO 11+  
plocha odečtena ze situace</t>
  </si>
  <si>
    <t>sjezd: 48,0=48,000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</si>
  <si>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</si>
  <si>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21</t>
  </si>
  <si>
    <t>574A44</t>
  </si>
  <si>
    <t>ASFALTOVÝ BETON PRO OBRUSNÉ VRSTVY ACO 11+, 11S TL. 50MM</t>
  </si>
  <si>
    <t>22</t>
  </si>
  <si>
    <t>574C55</t>
  </si>
  <si>
    <t>ASFALTOVÝ BETON PRO LOŽNÍ VRSTVY ACL 16 TL. 60MM</t>
  </si>
  <si>
    <t>(plocha*rozšíření vrstvy): 5021*1,05=5 272,050 [A]</t>
  </si>
  <si>
    <t>23</t>
  </si>
  <si>
    <t>574E46</t>
  </si>
  <si>
    <t>ASFALTOVÝ BETON PRO PODKLADNÍ VRSTVY ACP 16+, 16S TL. 50MM</t>
  </si>
  <si>
    <t>ACP 16+  
plocha odečtena ze situace</t>
  </si>
  <si>
    <t>(plocha*rozšíření vrstvy): 
sjezd: 48,0*1,1=52,800 [A]</t>
  </si>
  <si>
    <t>24</t>
  </si>
  <si>
    <t>574E68</t>
  </si>
  <si>
    <t>ASFALTOVÝ BETON PRO PODKLADNÍ VRSTVY ACP 22+, 22S TL. 70MM</t>
  </si>
  <si>
    <t>ACP 22+  
plocha odečtena ze situace</t>
  </si>
  <si>
    <t>nová vozovka: (plocha*rozšíření vrstvy): 67*1,1=73,700 [A] 
sanace okrajů typ1: (plocha*rozšíření vrstvy): 643*1,1=707,300 [B] 
sanace okrajů typ2: (plocha*rozšíření vrstvy): 20*1,1=22,000 [C] 
vyrovnávací vrtsva 20% z plochy, kde se pouze dělá nový kryt: (plocha*rozšíření vrstvy): 991*1,1=1 090,100 [D] 
Celkem: A+B+C+D=1 893,100 [E]</t>
  </si>
  <si>
    <t>25</t>
  </si>
  <si>
    <t>58910</t>
  </si>
  <si>
    <t>VÝPLŇ SPAR ASFALTEM</t>
  </si>
  <si>
    <t>M</t>
  </si>
  <si>
    <t>křižovatka SO 105: 35=35,000 [A]</t>
  </si>
  <si>
    <t>položka zahrnuje:  
- dodávku předepsaného materiálu  
- vyčištění a výplň spar tímto materiálem</t>
  </si>
  <si>
    <t>Ostatní konstrukce a práce</t>
  </si>
  <si>
    <t>26</t>
  </si>
  <si>
    <t>91228</t>
  </si>
  <si>
    <t>SMĚROVÉ SLOUPKY Z PLAST HMOT VČETNĚ ODRAZNÉHO PÁSKU</t>
  </si>
  <si>
    <t>KUS</t>
  </si>
  <si>
    <t>směrové sloupky bílé:  
II/429: 2*23=46,000 [A] 
III/43339: 2=2,000 [B] 
směrové sloupky červené: 6=6,000 [C] 
Celkem: A+B+C=54,000 [D]</t>
  </si>
  <si>
    <t>položka zahrnuje:  
- dodání a osazení sloupku včetně nutných zemních prací  
- vnitrostaveništní a mimostaveništní doprava  
- odrazky plastové nebo z retroreflexní fólie</t>
  </si>
  <si>
    <t>27</t>
  </si>
  <si>
    <t>914141</t>
  </si>
  <si>
    <t>DOPRAV ZNAČ ZÁKL VEL OCEL FÓLIE TŘ 3 - DODÁVKA A MONT</t>
  </si>
  <si>
    <t>E2b: 2=2,000 [A] 
IS3a: 2=2,000 [B] 
IS3b: 2=2,000 [C] 
IS3c: 2=2,000 [D] 
P1: 2=2,000 [E] 
P4: 1=1,000 [F] 
Celkem: A+B+C+D+E+F=11,000 [G]</t>
  </si>
  <si>
    <t>položka zahrnuje:  
- dodávku a montáž značek v požadovaném provedení</t>
  </si>
  <si>
    <t>28</t>
  </si>
  <si>
    <t>914143</t>
  </si>
  <si>
    <t>DOPRAV ZNAČ ZÁKL VEL OCEL FÓLIE TŘ 3 - DEMONTÁŽ</t>
  </si>
  <si>
    <t>Položka zahrnuje odstranění, demontáž a odklizení materiálu s odvozem na předepsané místo</t>
  </si>
  <si>
    <t>29</t>
  </si>
  <si>
    <t>914913</t>
  </si>
  <si>
    <t>SLOUPKY A STOJKY DZ Z OCEL TRUBEK ZABETON DEMONTÁŽ</t>
  </si>
  <si>
    <t>30</t>
  </si>
  <si>
    <t>914931</t>
  </si>
  <si>
    <t>SLOUPKY A STOJKY DZ Z HLINÍK TRUBEK ZABETON DOD A MONTÁŽ</t>
  </si>
  <si>
    <t>položka zahrnuje:  
- sloupky a upevňovací zařízení včetně jejich osazení (betonová patka, zemní práce)</t>
  </si>
  <si>
    <t>31</t>
  </si>
  <si>
    <t>915221</t>
  </si>
  <si>
    <t>VODOR DOPRAV ZNAČ PLASTEM STRUKTURÁLNÍ NEHLUČNÉ - DOD A POKLÁDKA</t>
  </si>
  <si>
    <t>V1a (0,125): 18,63=18,630 [A] 
V2b (3;1,5;0,125): 19,25=19,250 [B] 
V2a (3,0;6,0;0,125): 18,13=18,130 [C] 
V4 (0,25): 1009,56=1 009,560 [D] 
Celkem: A+B+C+D=1 065,570 [E]</t>
  </si>
  <si>
    <t>položka zahrnuje:  
- dodání a pokládku nátěrového materiálu (měří se pouze natíraná plocha)  
- předznačení a reflexní úpravu</t>
  </si>
  <si>
    <t>32</t>
  </si>
  <si>
    <t>917224</t>
  </si>
  <si>
    <t>SILNIČNÍ A CHODNÍKOVÉ OBRUBY Z BETONOVÝCH OBRUBNÍKŮ ŠÍŘ 150MM</t>
  </si>
  <si>
    <t>Nájezdový obrubník</t>
  </si>
  <si>
    <t>Položka zahrnuje:  
dodání a pokládku betonových obrubníků o rozměrech předepsaných zadávací dokumentací  
betonové lože i boční betonovou opěrku.</t>
  </si>
  <si>
    <t>33</t>
  </si>
  <si>
    <t>919113</t>
  </si>
  <si>
    <t>ŘEZÁNÍ ASFALTOVÉHO KRYTU VOZOVEK TL DO 150MM</t>
  </si>
  <si>
    <t>na ZÚ + KÚ: 18,0=18,000 [A] 
bet. obrubník u sjezdů: 17,0=17,000 [B] 
Celkem: A+B=35,000 [C]</t>
  </si>
  <si>
    <t>položka zahrnuje řezání vozovkové vrstvy v předepsané tloušťce, včetně spotřeby vody</t>
  </si>
  <si>
    <t>SO 132</t>
  </si>
  <si>
    <t>Sjezdy na pozemky – Kozlany (km 1,653 – 2,980)</t>
  </si>
  <si>
    <t>dle pol.č. 122738:  8,525*2,1=17,903 [A] 
dle pol.č. 131738:  107,5*2,1=225,750 [B] 
Celkem: A+B=243,653 [C]</t>
  </si>
  <si>
    <t>POPLATKY ZA LIKVIDACI ODPADŮ NEKONTAMINOVANÝCH - 17 03 02 VYBOURANÝ ASFALTOVÝ BETON BEZ DEHTU</t>
  </si>
  <si>
    <t>dle pol.č. 113438:  8,7*2,2=19,140 [A]</t>
  </si>
  <si>
    <t>km 2,970 vpravo:  15,4*0,25=3,850 [A] 
km 2,970 vlevo:  19,4*0,25=4,850 [B] 
Celkem: A+B=8,700 [C]</t>
  </si>
  <si>
    <t>122738</t>
  </si>
  <si>
    <t>ODKOPÁVKY A PROKOPÁVKY OBECNÉ TŘ. I, ODVOZ DO 20KM</t>
  </si>
  <si>
    <t>km 1,790 vlevo: 34,1*0,25=8,525 [A]</t>
  </si>
  <si>
    <t>131738</t>
  </si>
  <si>
    <t>HLOUBENÍ JAM ZAPAŽ I NEPAŽ TŘ. I, ODVOZ DO 20KM</t>
  </si>
  <si>
    <t>pro propustky</t>
  </si>
  <si>
    <t>km 1,790 vlevo: 2,5*17,0=42,500 [A] 
km 2,970 vpravo: 2,5*13,0=32,500 [B] 
km 2,970 vlevo:  2,5*13,0=32,500 [C] 
Celkem: A+B+C=107,500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</si>
  <si>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</si>
  <si>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pol.č. 131738: 107,5=107,500 [A]</t>
  </si>
  <si>
    <t>17581</t>
  </si>
  <si>
    <t>OBSYP POTRUBÍ A OBJEKTŮ Z NAKUPOVANÝCH MATERIÁLŮ</t>
  </si>
  <si>
    <t>propustky</t>
  </si>
  <si>
    <t>km 1,790 vlevo: 1,7*17,0=28,900 [A] 
km 2,970 vpravo: 1,7*13,0=22,100 [B] 
km 2,970 vlevo:  1,7*13,0=22,100 [C] 
Celkem: A+B+C=73,100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</si>
  <si>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</si>
  <si>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</si>
  <si>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45157</t>
  </si>
  <si>
    <t>PODKLADNÍ A VÝPLŇOVÉ VRSTVY Z KAMENIVA TĚŽENÉHO</t>
  </si>
  <si>
    <t>km 1,790 vlevo: 0,3*17,0=5,100 [A] 
km 2,970 vpravo: 0,3*13,0=3,900 [B] 
km 2,970 vlevo:  0,3*13,0=3,900 [C] 
Celkem: A+B+C=12,900 [D]</t>
  </si>
  <si>
    <t>položka zahrnuje dodávku předepsaného kameniva, mimostaveništní a vnitrostaveništní dopravu a jeho uložení  
není-li v zadávací dokumentaci uvedeno jinak, jedná se o nakupovaný materiál</t>
  </si>
  <si>
    <t>465512</t>
  </si>
  <si>
    <t>DLAŽBY Z LOMOVÉHO KAMENE NA MC</t>
  </si>
  <si>
    <t>km 1,790 vlevo: 2*7,5*0,3=4,500 [A] 
km 2,970 vpravo: 2*7,5*0,3=4,500 [B] 
km 2,970 vlevo:  2*7,5*0,3=4,500 [C] 
Celkem: A+B+C=13,500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</si>
  <si>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</si>
  <si>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km 1,790 vlevo: 41,4=41,400 [A] 
km 2,970 vpravo:  30,4=30,400 [B] 
km 2,970 vlevo:  30,4=30,400 [C] 
Celkem: A+B+C=102,200 [D]</t>
  </si>
  <si>
    <t>56362</t>
  </si>
  <si>
    <t>VOZOVKOVÉ VRSTVY Z RECYKLOVANÉHO MATERIÁLU TL DO 100MM</t>
  </si>
  <si>
    <t>km 2,970 vpravo:  30,4=30,400 [A] 
km 2,970 vlevo:  30,4=30,400 [B] 
Celkem: A+B=60,800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</si>
  <si>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</si>
  <si>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</si>
  <si>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</si>
  <si>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0,6 kg/m2  
plocha odečtena ze situace</t>
  </si>
  <si>
    <t>km 1,790 vlevo: 41,4=41,400 [A]</t>
  </si>
  <si>
    <t>0,35 kg/m2  
plocha odečtena ze situace</t>
  </si>
  <si>
    <t>574A33</t>
  </si>
  <si>
    <t>ASFALTOVÝ BETON PRO OBRUSNÉ VRSTVY ACO 11 TL. 40MM</t>
  </si>
  <si>
    <t>574C46</t>
  </si>
  <si>
    <t>ASFALTOVÝ BETON PRO LOŽNÍ VRSTVY ACL 16+, 16S TL. 50MM</t>
  </si>
  <si>
    <t>ACL 16+  
plocha odečtena ze situace</t>
  </si>
  <si>
    <t>Potrubí</t>
  </si>
  <si>
    <t>899574</t>
  </si>
  <si>
    <t>OBETONOVÁNÍ POTRUBÍ ZE ŽELEZOBETONU DO C25/30 VČETNĚ VÝZTUŽE</t>
  </si>
  <si>
    <t>km 1,790 vlevo: 0,5*17,0=8,500 [A] 
km 2,970 vpravo: 0,5*13,0=6,500 [B] 
km 2,970 vlevo:  0,5*13,0=6,500 [C] 
Celkem: A+B+C=21,500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</si>
  <si>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</si>
  <si>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918358</t>
  </si>
  <si>
    <t>PROPUSTY Z TRUB DN 600MM</t>
  </si>
  <si>
    <t>km 1,790 vlevo: 17,0=17,000 [A] 
km 2,970 vpravo: 13,0=13,000 [B] 
km 2,970 vlevo:  13,0=13,000 [C] 
Celkem: A+B+C=43,000 [D]</t>
  </si>
  <si>
    <t>Položka zahrnuje:  
- dodání a položení potrubí z trub z dokumentací předepsaného materiálu a předepsaného průměru  
- případné úpravy trub (zkrácení, šikmé seříznutí)  
Nezahrnuje podkladní vrstvy a obetonování.</t>
  </si>
  <si>
    <t>SO 133</t>
  </si>
  <si>
    <t>Sjezdy na pozemky – Hvězdlice</t>
  </si>
  <si>
    <t>dle pol.č. 131738:  28,75*2,1=60,375 [A]</t>
  </si>
  <si>
    <t>dle pol.č. 113438:  11,2*2,2=24,640 [A]</t>
  </si>
  <si>
    <t>POPLATKY ZA LIKVIDACI ODPADŮ NEKONTAMINOVANÝCH - 17 01 01 BETON Z DEMOLIC OBJEKTŮ, ZÁKLADŮ TV</t>
  </si>
  <si>
    <t>dle pol.č. 113468:  4,8*2,5=12,000 [A]</t>
  </si>
  <si>
    <t>km 3,629 vlevo:  22,4*0,25=5,600 [A] 
km 4,040 vlevo:  22,4*0,25=5,600 [B] 
Celkem: A+B=11,200 [C]</t>
  </si>
  <si>
    <t>113468</t>
  </si>
  <si>
    <t>ODSTRAN KRYTU ZPEVNĚNÝCH PLOCH ZE SILNIČ DÍLCŮ VČET PODKL, ODVOZ DO 20KM</t>
  </si>
  <si>
    <t>km 3,625 vpravo:  19,2*0,25=4,800 [A]</t>
  </si>
  <si>
    <t>km 3,625 vpravo:  2,5*11,5=28,750 [A]</t>
  </si>
  <si>
    <t>dle pol.č. 131738: 28,75=28,750 [A]</t>
  </si>
  <si>
    <t>km 3,625 vpravo:  1,7*11,5=19,550 [A]</t>
  </si>
  <si>
    <t>km 3,625 vpravo:  0,3*11,5=3,450 [A]</t>
  </si>
  <si>
    <t>km 3,625 vpravo:  2*7,5*0,3=4,500 [A]</t>
  </si>
  <si>
    <t>km 3,625 vpravo:  27,7=27,700 [A] 
km 3,629 vlevo:  21,9=21,900 [B] 
Celkem: A+B=49,600 [C]</t>
  </si>
  <si>
    <t>km 3,625 vpravo:  0,5*11,5=5,750 [A]</t>
  </si>
  <si>
    <t>km 3,625 vpravo:  11,5=11,500 [A]</t>
  </si>
  <si>
    <t>SO 161</t>
  </si>
  <si>
    <t>Úpravy objízdných tras</t>
  </si>
  <si>
    <t>úprava objízdných tras  
odvoz a likvidace v režii zhotovitele</t>
  </si>
  <si>
    <t>100700m2*0,1m*0,015/4=37,763 [A]</t>
  </si>
  <si>
    <t>0,6 kg/m2  
úprava objízdných tras  
plocha odečtena ze situace</t>
  </si>
  <si>
    <t>100700m2*0,015/4=377,625 [A]</t>
  </si>
  <si>
    <t>0,35 kg/m2  
úprava objízdných tras  
plocha odečtena ze situace</t>
  </si>
  <si>
    <t>ACO 11+  
úprava objízdných tras  
plocha odečtena ze situace</t>
  </si>
  <si>
    <t>úprava objízdných tras  
plocha odečtena ze situace</t>
  </si>
  <si>
    <t>914132</t>
  </si>
  <si>
    <t>DOPRAVNÍ ZNAČKY ZÁKLADNÍ VELIKOSTI OCELOVÉ FÓLIE TŘ 2 - MONTÁŽ S PŘEMÍSTĚNÍM</t>
  </si>
  <si>
    <t>A 6b:  2=2,000 [A] 
A 10:  2=2,000 [B] 
A 15:  4=4,000 [C] 
B 1:     5=5,000 [D] 
B 20a: 1=1,000 [E] 
B 20a:  1=1,000 [F] 
B 21a:  1=1,000 [G] 
B 26: 1=1,000 [H] 
E 3a: 2=2,000 [I] 
E 07b: 2=2,000 [J] 
E 13: 5=5,000 [K] 
IP 4b: 1=1,000 [L] 
IP 10a: 3=3,000 [M] 
IP 10b: 4=4,000 [N] 
IS 11b: 2=2,000 [O] 
IS 11b: 1=1,000 [P] 
IS 11b: 1=1,000 [Q] 
IS 11b: 1=1,000 [R] 
P 07: 1=1,000 [S] 
P 08: 1=1,000 [T]Celkem: A+B+C+D+E+F+G+H+I+J+K+L+M+N+O+P+Q+R+S+T=41,000 [U]</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</si>
  <si>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</si>
  <si>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</si>
  <si>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</si>
  <si>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</si>
  <si>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DOPRAV ZNAČKY ZÁKLAD VEL OCEL FÓLIE TŘ 2 - NÁJEMNÉ</t>
  </si>
  <si>
    <t>KSDEN</t>
  </si>
  <si>
    <t>41ks*120dní=4 920,000 [A]</t>
  </si>
  <si>
    <t>položka zahrnuje sazbu za pronájem dopravních značek a zařízení, počet jednotek je určen jako součin počtu značek a počtu dní použití</t>
  </si>
  <si>
    <t>914432</t>
  </si>
  <si>
    <t>DOPRAVNÍ ZNAČKY 100X150CM OCELOVÉ FÓLIE TŘ 2 - MONTÁŽ S PŘEMÍSTĚNÍM</t>
  </si>
  <si>
    <t>IP22: 7=7,000 [A]</t>
  </si>
  <si>
    <t>914433</t>
  </si>
  <si>
    <t>DOPRAVNÍ ZNAČKY 100X150CM OCELOVÉ FÓLIE TŘ 2 - DEMONTÁŽ</t>
  </si>
  <si>
    <t>914439</t>
  </si>
  <si>
    <t>DOPRAV ZNAČKY 100X150CM OCEL FÓLIE TŘ 2 - NÁJEMNÉ</t>
  </si>
  <si>
    <t>7ks*120dní=840,000 [A]</t>
  </si>
  <si>
    <t>916112</t>
  </si>
  <si>
    <t>DOPRAV SVĚTLO VÝSTRAŽ SAMOSTATNÉ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</si>
  <si>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</si>
  <si>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</si>
  <si>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</si>
  <si>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</si>
  <si>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</si>
  <si>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</si>
  <si>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4ks*120dní=480,000 [A]</t>
  </si>
  <si>
    <t>položka zahrnuje sazbu za pronájem zařízení. Počet měrných jednotek se určí jako součin počtu zařízení a počtu dní použití.</t>
  </si>
  <si>
    <t>916132</t>
  </si>
  <si>
    <t>DOPRAV SVĚTLO VÝSTRAŽ SOUPRAVA 5KS - MONTÁŽ S PŘESUNEM</t>
  </si>
  <si>
    <t>916133</t>
  </si>
  <si>
    <t>DOPRAV SVĚTLO VÝSTRAŽ SOUPRAVA 5KS - DEMONTÁŽ</t>
  </si>
  <si>
    <t>916139</t>
  </si>
  <si>
    <t>DOPRAVNÍ SVĚTLO VÝSTRAŽNÉ SOUPRAVA 5 KUSŮ - NÁJEMNÉ</t>
  </si>
  <si>
    <t>5ks*120dní=600,000 [A]</t>
  </si>
  <si>
    <t>916152</t>
  </si>
  <si>
    <t>SEMAFOROVÁ PŘENOSNÁ SOUPRAVA - MONTÁŽ S PŘESUNEM</t>
  </si>
  <si>
    <t>916153</t>
  </si>
  <si>
    <t>SEMAFOROVÁ PŘENOSNÁ SOUPRAVA - DEMONTÁŽ</t>
  </si>
  <si>
    <t>916159</t>
  </si>
  <si>
    <t>SEMAFOROVÁ PŘENOSNÁ SOUPRAVA - NÁJEMNÉ</t>
  </si>
  <si>
    <t>2*120=240,000 [A]</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</si>
  <si>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</si>
  <si>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</si>
  <si>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</si>
  <si>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</si>
  <si>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</si>
  <si>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</si>
  <si>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</si>
  <si>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</si>
  <si>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</si>
  <si>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916363</t>
  </si>
  <si>
    <t>SMĚROVACÍ DESKY Z4 OBOUSTR S FÓLIÍ TŘ 2 - DEMONTÁŽ</t>
  </si>
  <si>
    <t>916369</t>
  </si>
  <si>
    <t>SMĚROVACÍ DESKY Z4 OBOUSTR S FÓLIÍ TŘ 2 - NÁJEMNÉ</t>
  </si>
  <si>
    <t>110ks*120dní=13 200,000 [A]</t>
  </si>
  <si>
    <t>SO 801</t>
  </si>
  <si>
    <t>Rekultivace stávajících komunikací, km 1,653 – 1,955 a km 2, 700 – 4,438</t>
  </si>
  <si>
    <t>dle pol.č. 123738:  1350*2,1=2 835,000 [A]</t>
  </si>
  <si>
    <t>11332</t>
  </si>
  <si>
    <t>ODSTRANĚNÍ PODKLADŮ ZPEVNĚNÝCH PLOCH Z KAMENIVA NESTMELENÉHO</t>
  </si>
  <si>
    <t>bude zpětně použito</t>
  </si>
  <si>
    <t>dle TZ: 385=385,000 [A]</t>
  </si>
  <si>
    <t>dle TZ: 97,0=97,000 [A]</t>
  </si>
  <si>
    <t>odtěžení stávající zemního tělesa komunikace</t>
  </si>
  <si>
    <t>dle TZ: 1350=1 350,000 [A]</t>
  </si>
  <si>
    <t>pro pol.č.17110: 208=208,000 [A]</t>
  </si>
  <si>
    <t>17110</t>
  </si>
  <si>
    <t>ULOŽENÍ SYPANINY DO NÁSYPŮ SE ZHUTNĚNÍM</t>
  </si>
  <si>
    <t>dle TZ: 208=208,000 [A]</t>
  </si>
  <si>
    <t>dle pol.č. 123738:  1350=1 350,000 [A]</t>
  </si>
  <si>
    <t>18230</t>
  </si>
  <si>
    <t>ROZPROSTŘENÍ ORNICE V ROVINĚ</t>
  </si>
  <si>
    <t>z mezideponie(ornice) SO 001: 383=383,000 [C]</t>
  </si>
  <si>
    <t>položka zahrnuje:  
nutné přemístění ornice z dočasných skládek vzdálených do 50m  
rozprostření ornice v předepsané tloušťce v rovině a ve svahu do 1:5</t>
  </si>
  <si>
    <t>18242</t>
  </si>
  <si>
    <t>ZALOŽENÍ TRÁVNÍKU HYDROOSEVEM NA ORNICI</t>
  </si>
  <si>
    <t>dle TZ: 1006,0=1 006,000 [A]</t>
  </si>
  <si>
    <t>Zahrnuje dodání předepsané travní směsi, hydroosev na ornici, zalévání, první pokosení, to vše bez ohledu na sklon terénu</t>
  </si>
  <si>
    <t>18520</t>
  </si>
  <si>
    <t>BIOLOGICKÁ REKULTIVACE TŘÍLETÁ</t>
  </si>
  <si>
    <t>položka zahrnuje veškerý materiál, výrobky a polotovary, včetně mimostaveništní a vnitrostaveništní dopravy (rovněž přesuny), včetně naložení a složení, případně s uložením</t>
  </si>
  <si>
    <t>SO 802</t>
  </si>
  <si>
    <t>Rekultivace dočasných záborů, km 1,653 – 1,955 a km 2, 700 – 4,438</t>
  </si>
  <si>
    <t>18020</t>
  </si>
  <si>
    <t>VŠEOBECNÉ ÚPRAVY ZEMĚDĚLSKÝCH PLOCH</t>
  </si>
  <si>
    <t>dle TZ: 2042=2 042,000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</si>
  <si>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</si>
  <si>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</si>
  <si>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</si>
  <si>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dle TZ:  2042=2 042,000 [A]</t>
  </si>
  <si>
    <t>položka zahrnuje srovnání výškových rozdílů terénu</t>
  </si>
  <si>
    <t>z mezideponie(ornice) SO 001: 970=970,000 [C]</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</si>
  <si>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</si>
  <si>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</si>
  <si>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</si>
  <si>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SO 803</t>
  </si>
  <si>
    <t>Vegetační úpravy, km 1,653 - 1,955 a km 2,700 - 4,438</t>
  </si>
  <si>
    <t>18247</t>
  </si>
  <si>
    <t>OŠETŘOVÁNÍ TRÁVNÍKU</t>
  </si>
  <si>
    <t>3x opakování</t>
  </si>
  <si>
    <t>3*13749=41 247,000 [A]</t>
  </si>
  <si>
    <t>Zahrnuje pokosení se shrabáním, naložení shrabků na dopravní prostředek, s odvozem a se složením, to vše bez ohledu na sklon terénu  
zahrnuje nutné zalití a hnojení</t>
  </si>
  <si>
    <t>18311</t>
  </si>
  <si>
    <t>ZALOŽENÍ ZÁHONU PRO VÝSADBU</t>
  </si>
  <si>
    <t>vč. ošetření 3x</t>
  </si>
  <si>
    <t>položka zahrnuje založení záhonu, urovnání, naložení a odvoz odpadu, to vše bez ohledu na sklon terénu</t>
  </si>
  <si>
    <t>18351</t>
  </si>
  <si>
    <t>CHEMICKÉ ODPLEVELENÍ</t>
  </si>
  <si>
    <t>část celoplošné, část selektivně (1,5x)</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</si>
  <si>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</si>
  <si>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</si>
  <si>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</si>
  <si>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</si>
  <si>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</si>
  <si>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</si>
  <si>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položka zahrnuje chemické odplevelení a doplnění chybějícího mulče</t>
  </si>
  <si>
    <t>18472</t>
  </si>
  <si>
    <t>OŠETŘENÍ DŘEVIN SOLITERNÍCH</t>
  </si>
  <si>
    <t>3*178=534,000 [A]</t>
  </si>
  <si>
    <t>odplevelení s nakypřením, vypletí, řezem, hnojením, odstranění poškozených částí dřevin s případným složením odpadu na hromady, naložením na dopravní prostředek, odvozem a složením</t>
  </si>
  <si>
    <t>184A2</t>
  </si>
  <si>
    <t>VYSAZOVÁNÍ KEŘŮ LISTNATÝCH BEZ BALU VČETNĚ VÝKOPU JAMKY</t>
  </si>
  <si>
    <t>viz. Technická zpráva</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</si>
  <si>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</si>
  <si>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</si>
  <si>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</si>
  <si>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</si>
  <si>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</si>
  <si>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</si>
  <si>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keř 10l, strom 50l, 3x opakování</t>
  </si>
  <si>
    <t>následná péče stromů po dobu 3 let 
viz. SO 803 Technická zpráva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</si>
</sst>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f>
      </c>
      <c>
        <f>0+O10+O14+O18+O22+O26</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12.75">
      <c r="A21" t="s">
        <v>46</v>
      </c>
      <c r="E21" s="29" t="s">
        <v>47</v>
      </c>
    </row>
    <row r="22" spans="1:16" ht="12.75">
      <c r="A22" s="18" t="s">
        <v>38</v>
      </c>
      <c s="23" t="s">
        <v>26</v>
      </c>
      <c s="23" t="s">
        <v>54</v>
      </c>
      <c s="18" t="s">
        <v>40</v>
      </c>
      <c s="24" t="s">
        <v>55</v>
      </c>
      <c s="25" t="s">
        <v>42</v>
      </c>
      <c s="26">
        <v>1</v>
      </c>
      <c s="27">
        <v>0</v>
      </c>
      <c s="27">
        <f>ROUND(ROUND(H22,2)*ROUND(G22,3),2)</f>
      </c>
      <c r="O22">
        <f>(I22*21)/100</f>
      </c>
      <c t="s">
        <v>16</v>
      </c>
    </row>
    <row r="23" spans="1:5" ht="12.75">
      <c r="A23" s="28" t="s">
        <v>43</v>
      </c>
      <c r="E23" s="29" t="s">
        <v>56</v>
      </c>
    </row>
    <row r="24" spans="1:5" ht="12.75">
      <c r="A24" s="30" t="s">
        <v>45</v>
      </c>
      <c r="E24" s="31" t="s">
        <v>40</v>
      </c>
    </row>
    <row r="25" spans="1:5" ht="63.75">
      <c r="A25" t="s">
        <v>46</v>
      </c>
      <c r="E25" s="29" t="s">
        <v>57</v>
      </c>
    </row>
    <row r="26" spans="1:16" ht="12.75">
      <c r="A26" s="18" t="s">
        <v>38</v>
      </c>
      <c s="23" t="s">
        <v>28</v>
      </c>
      <c s="23" t="s">
        <v>58</v>
      </c>
      <c s="18" t="s">
        <v>40</v>
      </c>
      <c s="24" t="s">
        <v>59</v>
      </c>
      <c s="25" t="s">
        <v>42</v>
      </c>
      <c s="26">
        <v>1</v>
      </c>
      <c s="27">
        <v>0</v>
      </c>
      <c s="27">
        <f>ROUND(ROUND(H26,2)*ROUND(G26,3),2)</f>
      </c>
      <c r="O26">
        <f>(I26*21)/100</f>
      </c>
      <c t="s">
        <v>16</v>
      </c>
    </row>
    <row r="27" spans="1:5" ht="12.75">
      <c r="A27" s="28" t="s">
        <v>43</v>
      </c>
      <c r="E27" s="29" t="s">
        <v>60</v>
      </c>
    </row>
    <row r="28" spans="1:5" ht="12.75">
      <c r="A28" s="30" t="s">
        <v>45</v>
      </c>
      <c r="E28" s="31" t="s">
        <v>40</v>
      </c>
    </row>
    <row r="29" spans="1:5" ht="63.75">
      <c r="A29" t="s">
        <v>46</v>
      </c>
      <c r="E29" s="29" t="s">
        <v>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62</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62</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f>
      </c>
      <c>
        <f>0+O10+O14+O18+O22+O26+O30+O34+O38+O42+O46+O50+O54+O58</f>
      </c>
    </row>
    <row r="10" spans="1:16" ht="25.5">
      <c r="A10" s="18" t="s">
        <v>38</v>
      </c>
      <c s="23" t="s">
        <v>22</v>
      </c>
      <c s="23" t="s">
        <v>63</v>
      </c>
      <c s="18" t="s">
        <v>64</v>
      </c>
      <c s="24" t="s">
        <v>65</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66</v>
      </c>
      <c s="18" t="s">
        <v>64</v>
      </c>
      <c s="24" t="s">
        <v>67</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68</v>
      </c>
      <c s="18" t="s">
        <v>64</v>
      </c>
      <c s="24" t="s">
        <v>69</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70</v>
      </c>
      <c s="18" t="s">
        <v>64</v>
      </c>
      <c s="24" t="s">
        <v>71</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72</v>
      </c>
      <c s="18" t="s">
        <v>64</v>
      </c>
      <c s="24" t="s">
        <v>73</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12.75">
      <c r="A30" s="18" t="s">
        <v>38</v>
      </c>
      <c s="23" t="s">
        <v>74</v>
      </c>
      <c s="23" t="s">
        <v>75</v>
      </c>
      <c s="18" t="s">
        <v>64</v>
      </c>
      <c s="24" t="s">
        <v>76</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77</v>
      </c>
      <c s="23" t="s">
        <v>78</v>
      </c>
      <c s="18" t="s">
        <v>64</v>
      </c>
      <c s="24" t="s">
        <v>79</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33</v>
      </c>
      <c s="23" t="s">
        <v>80</v>
      </c>
      <c s="18" t="s">
        <v>64</v>
      </c>
      <c s="24" t="s">
        <v>81</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12.75">
      <c r="A42" s="18" t="s">
        <v>38</v>
      </c>
      <c s="23" t="s">
        <v>82</v>
      </c>
      <c s="23" t="s">
        <v>83</v>
      </c>
      <c s="18" t="s">
        <v>64</v>
      </c>
      <c s="24" t="s">
        <v>84</v>
      </c>
      <c s="25" t="s">
        <v>42</v>
      </c>
      <c s="26">
        <v>1</v>
      </c>
      <c s="27">
        <v>0</v>
      </c>
      <c s="27">
        <f>ROUND(ROUND(H42,2)*ROUND(G42,3),2)</f>
      </c>
      <c r="O42">
        <f>(I42*21)/100</f>
      </c>
      <c t="s">
        <v>16</v>
      </c>
    </row>
    <row r="43" spans="1:5" ht="12.75">
      <c r="A43" s="28" t="s">
        <v>43</v>
      </c>
      <c r="E43" s="29" t="s">
        <v>40</v>
      </c>
    </row>
    <row r="44" spans="1:5" ht="12.75">
      <c r="A44" s="30" t="s">
        <v>45</v>
      </c>
      <c r="E44" s="31" t="s">
        <v>40</v>
      </c>
    </row>
    <row r="45" spans="1:5" ht="12.75">
      <c r="A45" t="s">
        <v>46</v>
      </c>
      <c r="E45" s="29" t="s">
        <v>40</v>
      </c>
    </row>
    <row r="46" spans="1:16" ht="25.5">
      <c r="A46" s="18" t="s">
        <v>38</v>
      </c>
      <c s="23" t="s">
        <v>85</v>
      </c>
      <c s="23" t="s">
        <v>86</v>
      </c>
      <c s="18" t="s">
        <v>64</v>
      </c>
      <c s="24" t="s">
        <v>87</v>
      </c>
      <c s="25" t="s">
        <v>42</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row r="50" spans="1:16" ht="12.75">
      <c r="A50" s="18" t="s">
        <v>38</v>
      </c>
      <c s="23" t="s">
        <v>88</v>
      </c>
      <c s="23" t="s">
        <v>89</v>
      </c>
      <c s="18" t="s">
        <v>64</v>
      </c>
      <c s="24" t="s">
        <v>90</v>
      </c>
      <c s="25" t="s">
        <v>42</v>
      </c>
      <c s="26">
        <v>1</v>
      </c>
      <c s="27">
        <v>0</v>
      </c>
      <c s="27">
        <f>ROUND(ROUND(H50,2)*ROUND(G50,3),2)</f>
      </c>
      <c r="O50">
        <f>(I50*21)/100</f>
      </c>
      <c t="s">
        <v>16</v>
      </c>
    </row>
    <row r="51" spans="1:5" ht="12.75">
      <c r="A51" s="28" t="s">
        <v>43</v>
      </c>
      <c r="E51" s="29" t="s">
        <v>40</v>
      </c>
    </row>
    <row r="52" spans="1:5" ht="12.75">
      <c r="A52" s="30" t="s">
        <v>45</v>
      </c>
      <c r="E52" s="31" t="s">
        <v>40</v>
      </c>
    </row>
    <row r="53" spans="1:5" ht="12.75">
      <c r="A53" t="s">
        <v>46</v>
      </c>
      <c r="E53" s="29" t="s">
        <v>40</v>
      </c>
    </row>
    <row r="54" spans="1:16" ht="25.5">
      <c r="A54" s="18" t="s">
        <v>38</v>
      </c>
      <c s="23" t="s">
        <v>91</v>
      </c>
      <c s="23" t="s">
        <v>92</v>
      </c>
      <c s="18" t="s">
        <v>64</v>
      </c>
      <c s="24" t="s">
        <v>93</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row r="58" spans="1:16" ht="12.75">
      <c r="A58" s="18" t="s">
        <v>38</v>
      </c>
      <c s="23" t="s">
        <v>94</v>
      </c>
      <c s="23" t="s">
        <v>95</v>
      </c>
      <c s="18" t="s">
        <v>64</v>
      </c>
      <c s="24" t="s">
        <v>96</v>
      </c>
      <c s="25" t="s">
        <v>42</v>
      </c>
      <c s="26">
        <v>1</v>
      </c>
      <c s="27">
        <v>0</v>
      </c>
      <c s="27">
        <f>ROUND(ROUND(H58,2)*ROUND(G58,3),2)</f>
      </c>
      <c r="O58">
        <f>(I58*21)/100</f>
      </c>
      <c t="s">
        <v>16</v>
      </c>
    </row>
    <row r="59" spans="1:5" ht="12.75">
      <c r="A59" s="28" t="s">
        <v>43</v>
      </c>
      <c r="E59" s="29" t="s">
        <v>40</v>
      </c>
    </row>
    <row r="60" spans="1:5" ht="12.75">
      <c r="A60" s="30" t="s">
        <v>45</v>
      </c>
      <c r="E60" s="31" t="s">
        <v>40</v>
      </c>
    </row>
    <row r="61" spans="1:5" ht="12.75">
      <c r="A61" t="s">
        <v>46</v>
      </c>
      <c r="E61"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0+O8+O17+O62+O111</f>
      </c>
      <c t="s">
        <v>15</v>
      </c>
    </row>
    <row r="3" spans="1:16" ht="15" customHeight="1">
      <c r="A3" t="s">
        <v>1</v>
      </c>
      <c s="8" t="s">
        <v>3</v>
      </c>
      <c s="9" t="s">
        <v>4</v>
      </c>
      <c s="1"/>
      <c s="10" t="s">
        <v>5</v>
      </c>
      <c s="1"/>
      <c s="4"/>
      <c s="3" t="s">
        <v>97</v>
      </c>
      <c s="32">
        <f>0+I8+I17+I62+I111</f>
      </c>
      <c r="O3" t="s">
        <v>12</v>
      </c>
      <c t="s">
        <v>16</v>
      </c>
    </row>
    <row r="4" spans="1:16" ht="15" customHeight="1">
      <c r="A4" t="s">
        <v>6</v>
      </c>
      <c s="12" t="s">
        <v>11</v>
      </c>
      <c s="13" t="s">
        <v>97</v>
      </c>
      <c s="5"/>
      <c s="14" t="s">
        <v>98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99</v>
      </c>
      <c s="18" t="s">
        <v>22</v>
      </c>
      <c s="24" t="s">
        <v>100</v>
      </c>
      <c s="25" t="s">
        <v>101</v>
      </c>
      <c s="26">
        <v>2214.24</v>
      </c>
      <c s="27">
        <v>0</v>
      </c>
      <c s="27">
        <f>ROUND(ROUND(H9,2)*ROUND(G9,3),2)</f>
      </c>
      <c r="O9">
        <f>(I9*21)/100</f>
      </c>
      <c t="s">
        <v>16</v>
      </c>
    </row>
    <row r="10" spans="1:5" ht="25.5">
      <c r="A10" s="28" t="s">
        <v>43</v>
      </c>
      <c r="E10" s="29" t="s">
        <v>102</v>
      </c>
    </row>
    <row r="11" spans="1:5" ht="38.25">
      <c r="A11" s="30" t="s">
        <v>45</v>
      </c>
      <c r="E11" s="31" t="s">
        <v>103</v>
      </c>
    </row>
    <row r="12" spans="1:5" ht="25.5">
      <c r="A12" t="s">
        <v>46</v>
      </c>
      <c r="E12" s="29" t="s">
        <v>104</v>
      </c>
    </row>
    <row r="13" spans="1:16" ht="12.75">
      <c r="A13" s="18" t="s">
        <v>38</v>
      </c>
      <c s="23" t="s">
        <v>16</v>
      </c>
      <c s="23" t="s">
        <v>99</v>
      </c>
      <c s="18" t="s">
        <v>16</v>
      </c>
      <c s="24" t="s">
        <v>100</v>
      </c>
      <c s="25" t="s">
        <v>101</v>
      </c>
      <c s="26">
        <v>15.4</v>
      </c>
      <c s="27">
        <v>0</v>
      </c>
      <c s="27">
        <f>ROUND(ROUND(H13,2)*ROUND(G13,3),2)</f>
      </c>
      <c r="O13">
        <f>(I13*21)/100</f>
      </c>
      <c t="s">
        <v>16</v>
      </c>
    </row>
    <row r="14" spans="1:5" ht="25.5">
      <c r="A14" s="28" t="s">
        <v>43</v>
      </c>
      <c r="E14" s="29" t="s">
        <v>105</v>
      </c>
    </row>
    <row r="15" spans="1:5" ht="12.75">
      <c r="A15" s="30" t="s">
        <v>45</v>
      </c>
      <c r="E15" s="31" t="s">
        <v>106</v>
      </c>
    </row>
    <row r="16" spans="1:5" ht="25.5">
      <c r="A16" t="s">
        <v>46</v>
      </c>
      <c r="E16" s="29" t="s">
        <v>104</v>
      </c>
    </row>
    <row r="17" spans="1:18" ht="12.75" customHeight="1">
      <c r="A17" s="5" t="s">
        <v>36</v>
      </c>
      <c s="5"/>
      <c s="35" t="s">
        <v>22</v>
      </c>
      <c s="5"/>
      <c s="21" t="s">
        <v>107</v>
      </c>
      <c s="5"/>
      <c s="5"/>
      <c s="5"/>
      <c s="36">
        <f>0+Q17</f>
      </c>
      <c r="O17">
        <f>0+R17</f>
      </c>
      <c r="Q17">
        <f>0+I18+I22+I26+I30+I34+I38+I42+I46+I50+I54+I58</f>
      </c>
      <c>
        <f>0+O18+O22+O26+O30+O34+O38+O42+O46+O50+O54+O58</f>
      </c>
    </row>
    <row r="18" spans="1:16" ht="25.5">
      <c r="A18" s="18" t="s">
        <v>38</v>
      </c>
      <c s="23" t="s">
        <v>15</v>
      </c>
      <c s="23" t="s">
        <v>108</v>
      </c>
      <c s="18" t="s">
        <v>40</v>
      </c>
      <c s="24" t="s">
        <v>109</v>
      </c>
      <c s="25" t="s">
        <v>110</v>
      </c>
      <c s="26">
        <v>3.4</v>
      </c>
      <c s="27">
        <v>0</v>
      </c>
      <c s="27">
        <f>ROUND(ROUND(H18,2)*ROUND(G18,3),2)</f>
      </c>
      <c r="O18">
        <f>(I18*21)/100</f>
      </c>
      <c t="s">
        <v>16</v>
      </c>
    </row>
    <row r="19" spans="1:5" ht="12.75">
      <c r="A19" s="28" t="s">
        <v>43</v>
      </c>
      <c r="E19" s="29" t="s">
        <v>40</v>
      </c>
    </row>
    <row r="20" spans="1:5" ht="12.75">
      <c r="A20" s="30" t="s">
        <v>45</v>
      </c>
      <c r="E20" s="31" t="s">
        <v>111</v>
      </c>
    </row>
    <row r="21" spans="1:5" ht="63.75">
      <c r="A21" t="s">
        <v>46</v>
      </c>
      <c r="E21" s="29" t="s">
        <v>112</v>
      </c>
    </row>
    <row r="22" spans="1:16" ht="25.5">
      <c r="A22" s="18" t="s">
        <v>38</v>
      </c>
      <c s="23" t="s">
        <v>26</v>
      </c>
      <c s="23" t="s">
        <v>113</v>
      </c>
      <c s="18" t="s">
        <v>40</v>
      </c>
      <c s="24" t="s">
        <v>114</v>
      </c>
      <c s="25" t="s">
        <v>110</v>
      </c>
      <c s="26">
        <v>7</v>
      </c>
      <c s="27">
        <v>0</v>
      </c>
      <c s="27">
        <f>ROUND(ROUND(H22,2)*ROUND(G22,3),2)</f>
      </c>
      <c r="O22">
        <f>(I22*21)/100</f>
      </c>
      <c t="s">
        <v>16</v>
      </c>
    </row>
    <row r="23" spans="1:5" ht="12.75">
      <c r="A23" s="28" t="s">
        <v>43</v>
      </c>
      <c r="E23" s="29" t="s">
        <v>40</v>
      </c>
    </row>
    <row r="24" spans="1:5" ht="12.75">
      <c r="A24" s="30" t="s">
        <v>45</v>
      </c>
      <c r="E24" s="31" t="s">
        <v>115</v>
      </c>
    </row>
    <row r="25" spans="1:5" ht="63.75">
      <c r="A25" t="s">
        <v>46</v>
      </c>
      <c r="E25" s="29" t="s">
        <v>112</v>
      </c>
    </row>
    <row r="26" spans="1:16" ht="12.75">
      <c r="A26" s="18" t="s">
        <v>38</v>
      </c>
      <c s="23" t="s">
        <v>28</v>
      </c>
      <c s="23" t="s">
        <v>116</v>
      </c>
      <c s="18" t="s">
        <v>40</v>
      </c>
      <c s="24" t="s">
        <v>117</v>
      </c>
      <c s="25" t="s">
        <v>110</v>
      </c>
      <c s="26">
        <v>558.59</v>
      </c>
      <c s="27">
        <v>0</v>
      </c>
      <c s="27">
        <f>ROUND(ROUND(H26,2)*ROUND(G26,3),2)</f>
      </c>
      <c r="O26">
        <f>(I26*21)/100</f>
      </c>
      <c t="s">
        <v>16</v>
      </c>
    </row>
    <row r="27" spans="1:5" ht="12.75">
      <c r="A27" s="28" t="s">
        <v>43</v>
      </c>
      <c r="E27" s="29" t="s">
        <v>118</v>
      </c>
    </row>
    <row r="28" spans="1:5" ht="216.75">
      <c r="A28" s="30" t="s">
        <v>45</v>
      </c>
      <c r="E28" s="31" t="s">
        <v>119</v>
      </c>
    </row>
    <row r="29" spans="1:5" ht="25.5">
      <c r="A29" t="s">
        <v>46</v>
      </c>
      <c r="E29" s="29" t="s">
        <v>120</v>
      </c>
    </row>
    <row r="30" spans="1:16" ht="12.75">
      <c r="A30" s="18" t="s">
        <v>38</v>
      </c>
      <c s="23" t="s">
        <v>30</v>
      </c>
      <c s="23" t="s">
        <v>121</v>
      </c>
      <c s="18" t="s">
        <v>40</v>
      </c>
      <c s="24" t="s">
        <v>122</v>
      </c>
      <c s="25" t="s">
        <v>110</v>
      </c>
      <c s="26">
        <v>42</v>
      </c>
      <c s="27">
        <v>0</v>
      </c>
      <c s="27">
        <f>ROUND(ROUND(H30,2)*ROUND(G30,3),2)</f>
      </c>
      <c r="O30">
        <f>(I30*21)/100</f>
      </c>
      <c t="s">
        <v>16</v>
      </c>
    </row>
    <row r="31" spans="1:5" ht="25.5">
      <c r="A31" s="28" t="s">
        <v>43</v>
      </c>
      <c r="E31" s="29" t="s">
        <v>123</v>
      </c>
    </row>
    <row r="32" spans="1:5" ht="25.5">
      <c r="A32" s="30" t="s">
        <v>45</v>
      </c>
      <c r="E32" s="31" t="s">
        <v>124</v>
      </c>
    </row>
    <row r="33" spans="1:5" ht="38.25">
      <c r="A33" t="s">
        <v>46</v>
      </c>
      <c r="E33" s="29" t="s">
        <v>125</v>
      </c>
    </row>
    <row r="34" spans="1:16" ht="12.75">
      <c r="A34" s="18" t="s">
        <v>38</v>
      </c>
      <c s="23" t="s">
        <v>74</v>
      </c>
      <c s="23" t="s">
        <v>126</v>
      </c>
      <c s="18" t="s">
        <v>40</v>
      </c>
      <c s="24" t="s">
        <v>127</v>
      </c>
      <c s="25" t="s">
        <v>110</v>
      </c>
      <c s="26">
        <v>504</v>
      </c>
      <c s="27">
        <v>0</v>
      </c>
      <c s="27">
        <f>ROUND(ROUND(H34,2)*ROUND(G34,3),2)</f>
      </c>
      <c r="O34">
        <f>(I34*21)/100</f>
      </c>
      <c t="s">
        <v>16</v>
      </c>
    </row>
    <row r="35" spans="1:5" ht="12.75">
      <c r="A35" s="28" t="s">
        <v>43</v>
      </c>
      <c r="E35" s="29" t="s">
        <v>128</v>
      </c>
    </row>
    <row r="36" spans="1:5" ht="51">
      <c r="A36" s="30" t="s">
        <v>45</v>
      </c>
      <c r="E36" s="31" t="s">
        <v>129</v>
      </c>
    </row>
    <row r="37" spans="1:5" ht="38.25">
      <c r="A37" t="s">
        <v>46</v>
      </c>
      <c r="E37" s="29" t="s">
        <v>125</v>
      </c>
    </row>
    <row r="38" spans="1:16" ht="12.75">
      <c r="A38" s="18" t="s">
        <v>38</v>
      </c>
      <c s="23" t="s">
        <v>77</v>
      </c>
      <c s="23" t="s">
        <v>130</v>
      </c>
      <c s="18" t="s">
        <v>40</v>
      </c>
      <c s="24" t="s">
        <v>131</v>
      </c>
      <c s="25" t="s">
        <v>110</v>
      </c>
      <c s="26">
        <v>547</v>
      </c>
      <c s="27">
        <v>0</v>
      </c>
      <c s="27">
        <f>ROUND(ROUND(H38,2)*ROUND(G38,3),2)</f>
      </c>
      <c r="O38">
        <f>(I38*21)/100</f>
      </c>
      <c t="s">
        <v>16</v>
      </c>
    </row>
    <row r="39" spans="1:5" ht="12.75">
      <c r="A39" s="28" t="s">
        <v>43</v>
      </c>
      <c r="E39" s="29" t="s">
        <v>40</v>
      </c>
    </row>
    <row r="40" spans="1:5" ht="51">
      <c r="A40" s="30" t="s">
        <v>45</v>
      </c>
      <c r="E40" s="31" t="s">
        <v>132</v>
      </c>
    </row>
    <row r="41" spans="1:5" ht="369.75">
      <c r="A41" t="s">
        <v>46</v>
      </c>
      <c r="E41" s="29" t="s">
        <v>133</v>
      </c>
    </row>
    <row r="42" spans="1:16" ht="12.75">
      <c r="A42" s="18" t="s">
        <v>38</v>
      </c>
      <c s="23" t="s">
        <v>33</v>
      </c>
      <c s="23" t="s">
        <v>134</v>
      </c>
      <c s="18" t="s">
        <v>40</v>
      </c>
      <c s="24" t="s">
        <v>135</v>
      </c>
      <c s="25" t="s">
        <v>110</v>
      </c>
      <c s="26">
        <v>292</v>
      </c>
      <c s="27">
        <v>0</v>
      </c>
      <c s="27">
        <f>ROUND(ROUND(H42,2)*ROUND(G42,3),2)</f>
      </c>
      <c r="O42">
        <f>(I42*21)/100</f>
      </c>
      <c t="s">
        <v>16</v>
      </c>
    </row>
    <row r="43" spans="1:5" ht="12.75">
      <c r="A43" s="28" t="s">
        <v>43</v>
      </c>
      <c r="E43" s="29" t="s">
        <v>40</v>
      </c>
    </row>
    <row r="44" spans="1:5" ht="51">
      <c r="A44" s="30" t="s">
        <v>45</v>
      </c>
      <c r="E44" s="31" t="s">
        <v>136</v>
      </c>
    </row>
    <row r="45" spans="1:5" ht="306">
      <c r="A45" t="s">
        <v>46</v>
      </c>
      <c r="E45" s="29" t="s">
        <v>137</v>
      </c>
    </row>
    <row r="46" spans="1:16" ht="12.75">
      <c r="A46" s="18" t="s">
        <v>38</v>
      </c>
      <c s="23" t="s">
        <v>35</v>
      </c>
      <c s="23" t="s">
        <v>138</v>
      </c>
      <c s="18" t="s">
        <v>40</v>
      </c>
      <c s="24" t="s">
        <v>139</v>
      </c>
      <c s="25" t="s">
        <v>110</v>
      </c>
      <c s="26">
        <v>279</v>
      </c>
      <c s="27">
        <v>0</v>
      </c>
      <c s="27">
        <f>ROUND(ROUND(H46,2)*ROUND(G46,3),2)</f>
      </c>
      <c r="O46">
        <f>(I46*21)/100</f>
      </c>
      <c t="s">
        <v>16</v>
      </c>
    </row>
    <row r="47" spans="1:5" ht="12.75">
      <c r="A47" s="28" t="s">
        <v>43</v>
      </c>
      <c r="E47" s="29" t="s">
        <v>140</v>
      </c>
    </row>
    <row r="48" spans="1:5" ht="12.75">
      <c r="A48" s="30" t="s">
        <v>45</v>
      </c>
      <c r="E48" s="31" t="s">
        <v>141</v>
      </c>
    </row>
    <row r="49" spans="1:5" ht="267.75">
      <c r="A49" t="s">
        <v>46</v>
      </c>
      <c r="E49" s="29" t="s">
        <v>142</v>
      </c>
    </row>
    <row r="50" spans="1:16" ht="12.75">
      <c r="A50" s="18" t="s">
        <v>38</v>
      </c>
      <c s="23" t="s">
        <v>82</v>
      </c>
      <c s="23" t="s">
        <v>143</v>
      </c>
      <c s="18" t="s">
        <v>40</v>
      </c>
      <c s="24" t="s">
        <v>144</v>
      </c>
      <c s="25" t="s">
        <v>110</v>
      </c>
      <c s="26">
        <v>1051</v>
      </c>
      <c s="27">
        <v>0</v>
      </c>
      <c s="27">
        <f>ROUND(ROUND(H50,2)*ROUND(G50,3),2)</f>
      </c>
      <c r="O50">
        <f>(I50*21)/100</f>
      </c>
      <c t="s">
        <v>16</v>
      </c>
    </row>
    <row r="51" spans="1:5" ht="12.75">
      <c r="A51" s="28" t="s">
        <v>43</v>
      </c>
      <c r="E51" s="29" t="s">
        <v>145</v>
      </c>
    </row>
    <row r="52" spans="1:5" ht="38.25">
      <c r="A52" s="30" t="s">
        <v>45</v>
      </c>
      <c r="E52" s="31" t="s">
        <v>146</v>
      </c>
    </row>
    <row r="53" spans="1:5" ht="191.25">
      <c r="A53" t="s">
        <v>46</v>
      </c>
      <c r="E53" s="29" t="s">
        <v>147</v>
      </c>
    </row>
    <row r="54" spans="1:16" ht="12.75">
      <c r="A54" s="18" t="s">
        <v>38</v>
      </c>
      <c s="23" t="s">
        <v>148</v>
      </c>
      <c s="23" t="s">
        <v>149</v>
      </c>
      <c s="18" t="s">
        <v>40</v>
      </c>
      <c s="24" t="s">
        <v>150</v>
      </c>
      <c s="25" t="s">
        <v>110</v>
      </c>
      <c s="26">
        <v>13</v>
      </c>
      <c s="27">
        <v>0</v>
      </c>
      <c s="27">
        <f>ROUND(ROUND(H54,2)*ROUND(G54,3),2)</f>
      </c>
      <c r="O54">
        <f>(I54*21)/100</f>
      </c>
      <c t="s">
        <v>16</v>
      </c>
    </row>
    <row r="55" spans="1:5" ht="12.75">
      <c r="A55" s="28" t="s">
        <v>43</v>
      </c>
      <c r="E55" s="29" t="s">
        <v>40</v>
      </c>
    </row>
    <row r="56" spans="1:5" ht="12.75">
      <c r="A56" s="30" t="s">
        <v>45</v>
      </c>
      <c r="E56" s="31" t="s">
        <v>151</v>
      </c>
    </row>
    <row r="57" spans="1:5" ht="242.25">
      <c r="A57" t="s">
        <v>46</v>
      </c>
      <c r="E57" s="29" t="s">
        <v>152</v>
      </c>
    </row>
    <row r="58" spans="1:16" ht="12.75">
      <c r="A58" s="18" t="s">
        <v>38</v>
      </c>
      <c s="23" t="s">
        <v>153</v>
      </c>
      <c s="23" t="s">
        <v>154</v>
      </c>
      <c s="18" t="s">
        <v>40</v>
      </c>
      <c s="24" t="s">
        <v>155</v>
      </c>
      <c s="25" t="s">
        <v>110</v>
      </c>
      <c s="26">
        <v>611</v>
      </c>
      <c s="27">
        <v>0</v>
      </c>
      <c s="27">
        <f>ROUND(ROUND(H58,2)*ROUND(G58,3),2)</f>
      </c>
      <c r="O58">
        <f>(I58*21)/100</f>
      </c>
      <c t="s">
        <v>16</v>
      </c>
    </row>
    <row r="59" spans="1:5" ht="12.75">
      <c r="A59" s="28" t="s">
        <v>43</v>
      </c>
      <c r="E59" s="29" t="s">
        <v>40</v>
      </c>
    </row>
    <row r="60" spans="1:5" ht="51">
      <c r="A60" s="30" t="s">
        <v>45</v>
      </c>
      <c r="E60" s="31" t="s">
        <v>156</v>
      </c>
    </row>
    <row r="61" spans="1:5" ht="38.25">
      <c r="A61" t="s">
        <v>46</v>
      </c>
      <c r="E61" s="29" t="s">
        <v>157</v>
      </c>
    </row>
    <row r="62" spans="1:18" ht="12.75" customHeight="1">
      <c r="A62" s="5" t="s">
        <v>36</v>
      </c>
      <c s="5"/>
      <c s="35" t="s">
        <v>28</v>
      </c>
      <c s="5"/>
      <c s="21" t="s">
        <v>158</v>
      </c>
      <c s="5"/>
      <c s="5"/>
      <c s="5"/>
      <c s="36">
        <f>0+Q62</f>
      </c>
      <c r="O62">
        <f>0+R62</f>
      </c>
      <c r="Q62">
        <f>0+I63+I67+I71+I75+I79+I83+I87+I91+I95+I99+I103+I107</f>
      </c>
      <c>
        <f>0+O63+O67+O71+O75+O79+O83+O87+O91+O95+O99+O103+O107</f>
      </c>
    </row>
    <row r="63" spans="1:16" ht="12.75">
      <c r="A63" s="18" t="s">
        <v>38</v>
      </c>
      <c s="23" t="s">
        <v>85</v>
      </c>
      <c s="23" t="s">
        <v>159</v>
      </c>
      <c s="18" t="s">
        <v>40</v>
      </c>
      <c s="24" t="s">
        <v>160</v>
      </c>
      <c s="25" t="s">
        <v>161</v>
      </c>
      <c s="26">
        <v>128.8</v>
      </c>
      <c s="27">
        <v>0</v>
      </c>
      <c s="27">
        <f>ROUND(ROUND(H63,2)*ROUND(G63,3),2)</f>
      </c>
      <c r="O63">
        <f>(I63*21)/100</f>
      </c>
      <c t="s">
        <v>16</v>
      </c>
    </row>
    <row r="64" spans="1:5" ht="12.75">
      <c r="A64" s="28" t="s">
        <v>43</v>
      </c>
      <c r="E64" s="29" t="s">
        <v>162</v>
      </c>
    </row>
    <row r="65" spans="1:5" ht="51">
      <c r="A65" s="30" t="s">
        <v>45</v>
      </c>
      <c r="E65" s="31" t="s">
        <v>163</v>
      </c>
    </row>
    <row r="66" spans="1:5" ht="51">
      <c r="A66" t="s">
        <v>46</v>
      </c>
      <c r="E66" s="29" t="s">
        <v>164</v>
      </c>
    </row>
    <row r="67" spans="1:16" ht="12.75">
      <c r="A67" s="18" t="s">
        <v>38</v>
      </c>
      <c s="23" t="s">
        <v>88</v>
      </c>
      <c s="23" t="s">
        <v>165</v>
      </c>
      <c s="18" t="s">
        <v>22</v>
      </c>
      <c s="24" t="s">
        <v>166</v>
      </c>
      <c s="25" t="s">
        <v>161</v>
      </c>
      <c s="26">
        <v>97.44</v>
      </c>
      <c s="27">
        <v>0</v>
      </c>
      <c s="27">
        <f>ROUND(ROUND(H67,2)*ROUND(G67,3),2)</f>
      </c>
      <c r="O67">
        <f>(I67*21)/100</f>
      </c>
      <c t="s">
        <v>16</v>
      </c>
    </row>
    <row r="68" spans="1:5" ht="25.5">
      <c r="A68" s="28" t="s">
        <v>43</v>
      </c>
      <c r="E68" s="29" t="s">
        <v>167</v>
      </c>
    </row>
    <row r="69" spans="1:5" ht="63.75">
      <c r="A69" s="30" t="s">
        <v>45</v>
      </c>
      <c r="E69" s="31" t="s">
        <v>168</v>
      </c>
    </row>
    <row r="70" spans="1:5" ht="51">
      <c r="A70" t="s">
        <v>46</v>
      </c>
      <c r="E70" s="29" t="s">
        <v>164</v>
      </c>
    </row>
    <row r="71" spans="1:16" ht="12.75">
      <c r="A71" s="18" t="s">
        <v>38</v>
      </c>
      <c s="23" t="s">
        <v>91</v>
      </c>
      <c s="23" t="s">
        <v>169</v>
      </c>
      <c s="18" t="s">
        <v>40</v>
      </c>
      <c s="24" t="s">
        <v>170</v>
      </c>
      <c s="25" t="s">
        <v>161</v>
      </c>
      <c s="26">
        <v>1628</v>
      </c>
      <c s="27">
        <v>0</v>
      </c>
      <c s="27">
        <f>ROUND(ROUND(H71,2)*ROUND(G71,3),2)</f>
      </c>
      <c r="O71">
        <f>(I71*21)/100</f>
      </c>
      <c t="s">
        <v>16</v>
      </c>
    </row>
    <row r="72" spans="1:5" ht="12.75">
      <c r="A72" s="28" t="s">
        <v>43</v>
      </c>
      <c r="E72" s="29" t="s">
        <v>40</v>
      </c>
    </row>
    <row r="73" spans="1:5" ht="12.75">
      <c r="A73" s="30" t="s">
        <v>45</v>
      </c>
      <c r="E73" s="31" t="s">
        <v>40</v>
      </c>
    </row>
    <row r="74" spans="1:5" ht="38.25">
      <c r="A74" t="s">
        <v>46</v>
      </c>
      <c r="E74" s="29" t="s">
        <v>171</v>
      </c>
    </row>
    <row r="75" spans="1:16" ht="12.75">
      <c r="A75" s="18" t="s">
        <v>38</v>
      </c>
      <c s="23" t="s">
        <v>172</v>
      </c>
      <c s="23" t="s">
        <v>173</v>
      </c>
      <c s="18" t="s">
        <v>40</v>
      </c>
      <c s="24" t="s">
        <v>174</v>
      </c>
      <c s="25" t="s">
        <v>161</v>
      </c>
      <c s="26">
        <v>1261.12</v>
      </c>
      <c s="27">
        <v>0</v>
      </c>
      <c s="27">
        <f>ROUND(ROUND(H75,2)*ROUND(G75,3),2)</f>
      </c>
      <c r="O75">
        <f>(I75*21)/100</f>
      </c>
      <c t="s">
        <v>16</v>
      </c>
    </row>
    <row r="76" spans="1:5" ht="25.5">
      <c r="A76" s="28" t="s">
        <v>43</v>
      </c>
      <c r="E76" s="29" t="s">
        <v>175</v>
      </c>
    </row>
    <row r="77" spans="1:5" ht="89.25">
      <c r="A77" s="30" t="s">
        <v>45</v>
      </c>
      <c r="E77" s="31" t="s">
        <v>176</v>
      </c>
    </row>
    <row r="78" spans="1:5" ht="51">
      <c r="A78" t="s">
        <v>46</v>
      </c>
      <c r="E78" s="29" t="s">
        <v>177</v>
      </c>
    </row>
    <row r="79" spans="1:16" ht="12.75">
      <c r="A79" s="18" t="s">
        <v>38</v>
      </c>
      <c s="23" t="s">
        <v>94</v>
      </c>
      <c s="23" t="s">
        <v>178</v>
      </c>
      <c s="18" t="s">
        <v>40</v>
      </c>
      <c s="24" t="s">
        <v>179</v>
      </c>
      <c s="25" t="s">
        <v>161</v>
      </c>
      <c s="26">
        <v>5575.9</v>
      </c>
      <c s="27">
        <v>0</v>
      </c>
      <c s="27">
        <f>ROUND(ROUND(H79,2)*ROUND(G79,3),2)</f>
      </c>
      <c r="O79">
        <f>(I79*21)/100</f>
      </c>
      <c t="s">
        <v>16</v>
      </c>
    </row>
    <row r="80" spans="1:5" ht="25.5">
      <c r="A80" s="28" t="s">
        <v>43</v>
      </c>
      <c r="E80" s="29" t="s">
        <v>180</v>
      </c>
    </row>
    <row r="81" spans="1:5" ht="51">
      <c r="A81" s="30" t="s">
        <v>45</v>
      </c>
      <c r="E81" s="31" t="s">
        <v>181</v>
      </c>
    </row>
    <row r="82" spans="1:5" ht="51">
      <c r="A82" t="s">
        <v>46</v>
      </c>
      <c r="E82" s="29" t="s">
        <v>177</v>
      </c>
    </row>
    <row r="83" spans="1:16" ht="12.75">
      <c r="A83" s="18" t="s">
        <v>38</v>
      </c>
      <c s="23" t="s">
        <v>182</v>
      </c>
      <c s="23" t="s">
        <v>183</v>
      </c>
      <c s="18" t="s">
        <v>40</v>
      </c>
      <c s="24" t="s">
        <v>184</v>
      </c>
      <c s="25" t="s">
        <v>161</v>
      </c>
      <c s="26">
        <v>5979.35</v>
      </c>
      <c s="27">
        <v>0</v>
      </c>
      <c s="27">
        <f>ROUND(ROUND(H83,2)*ROUND(G83,3),2)</f>
      </c>
      <c r="O83">
        <f>(I83*21)/100</f>
      </c>
      <c t="s">
        <v>16</v>
      </c>
    </row>
    <row r="84" spans="1:5" ht="25.5">
      <c r="A84" s="28" t="s">
        <v>43</v>
      </c>
      <c r="E84" s="29" t="s">
        <v>185</v>
      </c>
    </row>
    <row r="85" spans="1:5" ht="38.25">
      <c r="A85" s="30" t="s">
        <v>45</v>
      </c>
      <c r="E85" s="31" t="s">
        <v>186</v>
      </c>
    </row>
    <row r="86" spans="1:5" ht="51">
      <c r="A86" t="s">
        <v>46</v>
      </c>
      <c r="E86" s="29" t="s">
        <v>177</v>
      </c>
    </row>
    <row r="87" spans="1:16" ht="12.75">
      <c r="A87" s="18" t="s">
        <v>38</v>
      </c>
      <c s="23" t="s">
        <v>187</v>
      </c>
      <c s="23" t="s">
        <v>188</v>
      </c>
      <c s="18" t="s">
        <v>40</v>
      </c>
      <c s="24" t="s">
        <v>189</v>
      </c>
      <c s="25" t="s">
        <v>161</v>
      </c>
      <c s="26">
        <v>48</v>
      </c>
      <c s="27">
        <v>0</v>
      </c>
      <c s="27">
        <f>ROUND(ROUND(H87,2)*ROUND(G87,3),2)</f>
      </c>
      <c r="O87">
        <f>(I87*21)/100</f>
      </c>
      <c t="s">
        <v>16</v>
      </c>
    </row>
    <row r="88" spans="1:5" ht="25.5">
      <c r="A88" s="28" t="s">
        <v>43</v>
      </c>
      <c r="E88" s="29" t="s">
        <v>190</v>
      </c>
    </row>
    <row r="89" spans="1:5" ht="12.75">
      <c r="A89" s="30" t="s">
        <v>45</v>
      </c>
      <c r="E89" s="31" t="s">
        <v>191</v>
      </c>
    </row>
    <row r="90" spans="1:5" ht="140.25">
      <c r="A90" t="s">
        <v>46</v>
      </c>
      <c r="E90" s="29" t="s">
        <v>192</v>
      </c>
    </row>
    <row r="91" spans="1:16" ht="12.75">
      <c r="A91" s="18" t="s">
        <v>38</v>
      </c>
      <c s="23" t="s">
        <v>193</v>
      </c>
      <c s="23" t="s">
        <v>194</v>
      </c>
      <c s="18" t="s">
        <v>40</v>
      </c>
      <c s="24" t="s">
        <v>195</v>
      </c>
      <c s="25" t="s">
        <v>161</v>
      </c>
      <c s="26">
        <v>5021</v>
      </c>
      <c s="27">
        <v>0</v>
      </c>
      <c s="27">
        <f>ROUND(ROUND(H91,2)*ROUND(G91,3),2)</f>
      </c>
      <c r="O91">
        <f>(I91*21)/100</f>
      </c>
      <c t="s">
        <v>16</v>
      </c>
    </row>
    <row r="92" spans="1:5" ht="25.5">
      <c r="A92" s="28" t="s">
        <v>43</v>
      </c>
      <c r="E92" s="29" t="s">
        <v>190</v>
      </c>
    </row>
    <row r="93" spans="1:5" ht="12.75">
      <c r="A93" s="30" t="s">
        <v>45</v>
      </c>
      <c r="E93" s="31" t="s">
        <v>40</v>
      </c>
    </row>
    <row r="94" spans="1:5" ht="140.25">
      <c r="A94" t="s">
        <v>46</v>
      </c>
      <c r="E94" s="29" t="s">
        <v>192</v>
      </c>
    </row>
    <row r="95" spans="1:16" ht="12.75">
      <c r="A95" s="18" t="s">
        <v>38</v>
      </c>
      <c s="23" t="s">
        <v>196</v>
      </c>
      <c s="23" t="s">
        <v>197</v>
      </c>
      <c s="18" t="s">
        <v>40</v>
      </c>
      <c s="24" t="s">
        <v>198</v>
      </c>
      <c s="25" t="s">
        <v>161</v>
      </c>
      <c s="26">
        <v>5272.05</v>
      </c>
      <c s="27">
        <v>0</v>
      </c>
      <c s="27">
        <f>ROUND(ROUND(H95,2)*ROUND(G95,3),2)</f>
      </c>
      <c r="O95">
        <f>(I95*21)/100</f>
      </c>
      <c t="s">
        <v>16</v>
      </c>
    </row>
    <row r="96" spans="1:5" ht="12.75">
      <c r="A96" s="28" t="s">
        <v>43</v>
      </c>
      <c r="E96" s="29" t="s">
        <v>162</v>
      </c>
    </row>
    <row r="97" spans="1:5" ht="12.75">
      <c r="A97" s="30" t="s">
        <v>45</v>
      </c>
      <c r="E97" s="31" t="s">
        <v>199</v>
      </c>
    </row>
    <row r="98" spans="1:5" ht="140.25">
      <c r="A98" t="s">
        <v>46</v>
      </c>
      <c r="E98" s="29" t="s">
        <v>192</v>
      </c>
    </row>
    <row r="99" spans="1:16" ht="12.75">
      <c r="A99" s="18" t="s">
        <v>38</v>
      </c>
      <c s="23" t="s">
        <v>200</v>
      </c>
      <c s="23" t="s">
        <v>201</v>
      </c>
      <c s="18" t="s">
        <v>40</v>
      </c>
      <c s="24" t="s">
        <v>202</v>
      </c>
      <c s="25" t="s">
        <v>161</v>
      </c>
      <c s="26">
        <v>52.8</v>
      </c>
      <c s="27">
        <v>0</v>
      </c>
      <c s="27">
        <f>ROUND(ROUND(H99,2)*ROUND(G99,3),2)</f>
      </c>
      <c r="O99">
        <f>(I99*21)/100</f>
      </c>
      <c t="s">
        <v>16</v>
      </c>
    </row>
    <row r="100" spans="1:5" ht="25.5">
      <c r="A100" s="28" t="s">
        <v>43</v>
      </c>
      <c r="E100" s="29" t="s">
        <v>203</v>
      </c>
    </row>
    <row r="101" spans="1:5" ht="25.5">
      <c r="A101" s="30" t="s">
        <v>45</v>
      </c>
      <c r="E101" s="31" t="s">
        <v>204</v>
      </c>
    </row>
    <row r="102" spans="1:5" ht="140.25">
      <c r="A102" t="s">
        <v>46</v>
      </c>
      <c r="E102" s="29" t="s">
        <v>192</v>
      </c>
    </row>
    <row r="103" spans="1:16" ht="12.75">
      <c r="A103" s="18" t="s">
        <v>38</v>
      </c>
      <c s="23" t="s">
        <v>205</v>
      </c>
      <c s="23" t="s">
        <v>206</v>
      </c>
      <c s="18" t="s">
        <v>40</v>
      </c>
      <c s="24" t="s">
        <v>207</v>
      </c>
      <c s="25" t="s">
        <v>161</v>
      </c>
      <c s="26">
        <v>1893.1</v>
      </c>
      <c s="27">
        <v>0</v>
      </c>
      <c s="27">
        <f>ROUND(ROUND(H103,2)*ROUND(G103,3),2)</f>
      </c>
      <c r="O103">
        <f>(I103*21)/100</f>
      </c>
      <c t="s">
        <v>16</v>
      </c>
    </row>
    <row r="104" spans="1:5" ht="25.5">
      <c r="A104" s="28" t="s">
        <v>43</v>
      </c>
      <c r="E104" s="29" t="s">
        <v>208</v>
      </c>
    </row>
    <row r="105" spans="1:5" ht="76.5">
      <c r="A105" s="30" t="s">
        <v>45</v>
      </c>
      <c r="E105" s="31" t="s">
        <v>209</v>
      </c>
    </row>
    <row r="106" spans="1:5" ht="140.25">
      <c r="A106" t="s">
        <v>46</v>
      </c>
      <c r="E106" s="29" t="s">
        <v>192</v>
      </c>
    </row>
    <row r="107" spans="1:16" ht="12.75">
      <c r="A107" s="18" t="s">
        <v>38</v>
      </c>
      <c s="23" t="s">
        <v>210</v>
      </c>
      <c s="23" t="s">
        <v>211</v>
      </c>
      <c s="18" t="s">
        <v>40</v>
      </c>
      <c s="24" t="s">
        <v>212</v>
      </c>
      <c s="25" t="s">
        <v>213</v>
      </c>
      <c s="26">
        <v>35</v>
      </c>
      <c s="27">
        <v>0</v>
      </c>
      <c s="27">
        <f>ROUND(ROUND(H107,2)*ROUND(G107,3),2)</f>
      </c>
      <c r="O107">
        <f>(I107*21)/100</f>
      </c>
      <c t="s">
        <v>16</v>
      </c>
    </row>
    <row r="108" spans="1:5" ht="12.75">
      <c r="A108" s="28" t="s">
        <v>43</v>
      </c>
      <c r="E108" s="29" t="s">
        <v>40</v>
      </c>
    </row>
    <row r="109" spans="1:5" ht="12.75">
      <c r="A109" s="30" t="s">
        <v>45</v>
      </c>
      <c r="E109" s="31" t="s">
        <v>214</v>
      </c>
    </row>
    <row r="110" spans="1:5" ht="38.25">
      <c r="A110" t="s">
        <v>46</v>
      </c>
      <c r="E110" s="29" t="s">
        <v>215</v>
      </c>
    </row>
    <row r="111" spans="1:18" ht="12.75" customHeight="1">
      <c r="A111" s="5" t="s">
        <v>36</v>
      </c>
      <c s="5"/>
      <c s="35" t="s">
        <v>33</v>
      </c>
      <c s="5"/>
      <c s="21" t="s">
        <v>216</v>
      </c>
      <c s="5"/>
      <c s="5"/>
      <c s="5"/>
      <c s="36">
        <f>0+Q111</f>
      </c>
      <c r="O111">
        <f>0+R111</f>
      </c>
      <c r="Q111">
        <f>0+I112+I116+I120+I124+I128+I132+I136+I140</f>
      </c>
      <c>
        <f>0+O112+O116+O120+O124+O128+O132+O136+O140</f>
      </c>
    </row>
    <row r="112" spans="1:16" ht="12.75">
      <c r="A112" s="18" t="s">
        <v>38</v>
      </c>
      <c s="23" t="s">
        <v>217</v>
      </c>
      <c s="23" t="s">
        <v>218</v>
      </c>
      <c s="18" t="s">
        <v>40</v>
      </c>
      <c s="24" t="s">
        <v>219</v>
      </c>
      <c s="25" t="s">
        <v>220</v>
      </c>
      <c s="26">
        <v>54</v>
      </c>
      <c s="27">
        <v>0</v>
      </c>
      <c s="27">
        <f>ROUND(ROUND(H112,2)*ROUND(G112,3),2)</f>
      </c>
      <c r="O112">
        <f>(I112*21)/100</f>
      </c>
      <c t="s">
        <v>16</v>
      </c>
    </row>
    <row r="113" spans="1:5" ht="12.75">
      <c r="A113" s="28" t="s">
        <v>43</v>
      </c>
      <c r="E113" s="29" t="s">
        <v>40</v>
      </c>
    </row>
    <row r="114" spans="1:5" ht="63.75">
      <c r="A114" s="30" t="s">
        <v>45</v>
      </c>
      <c r="E114" s="31" t="s">
        <v>221</v>
      </c>
    </row>
    <row r="115" spans="1:5" ht="51">
      <c r="A115" t="s">
        <v>46</v>
      </c>
      <c r="E115" s="29" t="s">
        <v>222</v>
      </c>
    </row>
    <row r="116" spans="1:16" ht="12.75">
      <c r="A116" s="18" t="s">
        <v>38</v>
      </c>
      <c s="23" t="s">
        <v>223</v>
      </c>
      <c s="23" t="s">
        <v>224</v>
      </c>
      <c s="18" t="s">
        <v>40</v>
      </c>
      <c s="24" t="s">
        <v>225</v>
      </c>
      <c s="25" t="s">
        <v>220</v>
      </c>
      <c s="26">
        <v>11</v>
      </c>
      <c s="27">
        <v>0</v>
      </c>
      <c s="27">
        <f>ROUND(ROUND(H116,2)*ROUND(G116,3),2)</f>
      </c>
      <c r="O116">
        <f>(I116*21)/100</f>
      </c>
      <c t="s">
        <v>16</v>
      </c>
    </row>
    <row r="117" spans="1:5" ht="12.75">
      <c r="A117" s="28" t="s">
        <v>43</v>
      </c>
      <c r="E117" s="29" t="s">
        <v>40</v>
      </c>
    </row>
    <row r="118" spans="1:5" ht="89.25">
      <c r="A118" s="30" t="s">
        <v>45</v>
      </c>
      <c r="E118" s="31" t="s">
        <v>226</v>
      </c>
    </row>
    <row r="119" spans="1:5" ht="25.5">
      <c r="A119" t="s">
        <v>46</v>
      </c>
      <c r="E119" s="29" t="s">
        <v>227</v>
      </c>
    </row>
    <row r="120" spans="1:16" ht="12.75">
      <c r="A120" s="18" t="s">
        <v>38</v>
      </c>
      <c s="23" t="s">
        <v>228</v>
      </c>
      <c s="23" t="s">
        <v>229</v>
      </c>
      <c s="18" t="s">
        <v>40</v>
      </c>
      <c s="24" t="s">
        <v>230</v>
      </c>
      <c s="25" t="s">
        <v>220</v>
      </c>
      <c s="26">
        <v>11</v>
      </c>
      <c s="27">
        <v>0</v>
      </c>
      <c s="27">
        <f>ROUND(ROUND(H120,2)*ROUND(G120,3),2)</f>
      </c>
      <c r="O120">
        <f>(I120*21)/100</f>
      </c>
      <c t="s">
        <v>16</v>
      </c>
    </row>
    <row r="121" spans="1:5" ht="12.75">
      <c r="A121" s="28" t="s">
        <v>43</v>
      </c>
      <c r="E121" s="29" t="s">
        <v>40</v>
      </c>
    </row>
    <row r="122" spans="1:5" ht="89.25">
      <c r="A122" s="30" t="s">
        <v>45</v>
      </c>
      <c r="E122" s="31" t="s">
        <v>226</v>
      </c>
    </row>
    <row r="123" spans="1:5" ht="25.5">
      <c r="A123" t="s">
        <v>46</v>
      </c>
      <c r="E123" s="29" t="s">
        <v>231</v>
      </c>
    </row>
    <row r="124" spans="1:16" ht="12.75">
      <c r="A124" s="18" t="s">
        <v>38</v>
      </c>
      <c s="23" t="s">
        <v>232</v>
      </c>
      <c s="23" t="s">
        <v>233</v>
      </c>
      <c s="18" t="s">
        <v>40</v>
      </c>
      <c s="24" t="s">
        <v>234</v>
      </c>
      <c s="25" t="s">
        <v>220</v>
      </c>
      <c s="26">
        <v>6</v>
      </c>
      <c s="27">
        <v>0</v>
      </c>
      <c s="27">
        <f>ROUND(ROUND(H124,2)*ROUND(G124,3),2)</f>
      </c>
      <c r="O124">
        <f>(I124*21)/100</f>
      </c>
      <c t="s">
        <v>16</v>
      </c>
    </row>
    <row r="125" spans="1:5" ht="12.75">
      <c r="A125" s="28" t="s">
        <v>43</v>
      </c>
      <c r="E125" s="29" t="s">
        <v>40</v>
      </c>
    </row>
    <row r="126" spans="1:5" ht="12.75">
      <c r="A126" s="30" t="s">
        <v>45</v>
      </c>
      <c r="E126" s="31" t="s">
        <v>40</v>
      </c>
    </row>
    <row r="127" spans="1:5" ht="25.5">
      <c r="A127" t="s">
        <v>46</v>
      </c>
      <c r="E127" s="29" t="s">
        <v>231</v>
      </c>
    </row>
    <row r="128" spans="1:16" ht="12.75">
      <c r="A128" s="18" t="s">
        <v>38</v>
      </c>
      <c s="23" t="s">
        <v>235</v>
      </c>
      <c s="23" t="s">
        <v>236</v>
      </c>
      <c s="18" t="s">
        <v>40</v>
      </c>
      <c s="24" t="s">
        <v>237</v>
      </c>
      <c s="25" t="s">
        <v>220</v>
      </c>
      <c s="26">
        <v>6</v>
      </c>
      <c s="27">
        <v>0</v>
      </c>
      <c s="27">
        <f>ROUND(ROUND(H128,2)*ROUND(G128,3),2)</f>
      </c>
      <c r="O128">
        <f>(I128*21)/100</f>
      </c>
      <c t="s">
        <v>16</v>
      </c>
    </row>
    <row r="129" spans="1:5" ht="12.75">
      <c r="A129" s="28" t="s">
        <v>43</v>
      </c>
      <c r="E129" s="29" t="s">
        <v>40</v>
      </c>
    </row>
    <row r="130" spans="1:5" ht="12.75">
      <c r="A130" s="30" t="s">
        <v>45</v>
      </c>
      <c r="E130" s="31" t="s">
        <v>40</v>
      </c>
    </row>
    <row r="131" spans="1:5" ht="25.5">
      <c r="A131" t="s">
        <v>46</v>
      </c>
      <c r="E131" s="29" t="s">
        <v>238</v>
      </c>
    </row>
    <row r="132" spans="1:16" ht="25.5">
      <c r="A132" s="18" t="s">
        <v>38</v>
      </c>
      <c s="23" t="s">
        <v>239</v>
      </c>
      <c s="23" t="s">
        <v>240</v>
      </c>
      <c s="18" t="s">
        <v>40</v>
      </c>
      <c s="24" t="s">
        <v>241</v>
      </c>
      <c s="25" t="s">
        <v>161</v>
      </c>
      <c s="26">
        <v>1065.57</v>
      </c>
      <c s="27">
        <v>0</v>
      </c>
      <c s="27">
        <f>ROUND(ROUND(H132,2)*ROUND(G132,3),2)</f>
      </c>
      <c r="O132">
        <f>(I132*21)/100</f>
      </c>
      <c t="s">
        <v>16</v>
      </c>
    </row>
    <row r="133" spans="1:5" ht="12.75">
      <c r="A133" s="28" t="s">
        <v>43</v>
      </c>
      <c r="E133" s="29" t="s">
        <v>40</v>
      </c>
    </row>
    <row r="134" spans="1:5" ht="63.75">
      <c r="A134" s="30" t="s">
        <v>45</v>
      </c>
      <c r="E134" s="31" t="s">
        <v>242</v>
      </c>
    </row>
    <row r="135" spans="1:5" ht="38.25">
      <c r="A135" t="s">
        <v>46</v>
      </c>
      <c r="E135" s="29" t="s">
        <v>243</v>
      </c>
    </row>
    <row r="136" spans="1:16" ht="12.75">
      <c r="A136" s="18" t="s">
        <v>38</v>
      </c>
      <c s="23" t="s">
        <v>244</v>
      </c>
      <c s="23" t="s">
        <v>245</v>
      </c>
      <c s="18" t="s">
        <v>40</v>
      </c>
      <c s="24" t="s">
        <v>246</v>
      </c>
      <c s="25" t="s">
        <v>213</v>
      </c>
      <c s="26">
        <v>17</v>
      </c>
      <c s="27">
        <v>0</v>
      </c>
      <c s="27">
        <f>ROUND(ROUND(H136,2)*ROUND(G136,3),2)</f>
      </c>
      <c r="O136">
        <f>(I136*21)/100</f>
      </c>
      <c t="s">
        <v>16</v>
      </c>
    </row>
    <row r="137" spans="1:5" ht="12.75">
      <c r="A137" s="28" t="s">
        <v>43</v>
      </c>
      <c r="E137" s="29" t="s">
        <v>247</v>
      </c>
    </row>
    <row r="138" spans="1:5" ht="12.75">
      <c r="A138" s="30" t="s">
        <v>45</v>
      </c>
      <c r="E138" s="31" t="s">
        <v>40</v>
      </c>
    </row>
    <row r="139" spans="1:5" ht="51">
      <c r="A139" t="s">
        <v>46</v>
      </c>
      <c r="E139" s="29" t="s">
        <v>248</v>
      </c>
    </row>
    <row r="140" spans="1:16" ht="12.75">
      <c r="A140" s="18" t="s">
        <v>38</v>
      </c>
      <c s="23" t="s">
        <v>249</v>
      </c>
      <c s="23" t="s">
        <v>250</v>
      </c>
      <c s="18" t="s">
        <v>40</v>
      </c>
      <c s="24" t="s">
        <v>251</v>
      </c>
      <c s="25" t="s">
        <v>213</v>
      </c>
      <c s="26">
        <v>35</v>
      </c>
      <c s="27">
        <v>0</v>
      </c>
      <c s="27">
        <f>ROUND(ROUND(H140,2)*ROUND(G140,3),2)</f>
      </c>
      <c r="O140">
        <f>(I140*21)/100</f>
      </c>
      <c t="s">
        <v>16</v>
      </c>
    </row>
    <row r="141" spans="1:5" ht="12.75">
      <c r="A141" s="28" t="s">
        <v>43</v>
      </c>
      <c r="E141" s="29" t="s">
        <v>40</v>
      </c>
    </row>
    <row r="142" spans="1:5" ht="38.25">
      <c r="A142" s="30" t="s">
        <v>45</v>
      </c>
      <c r="E142" s="31" t="s">
        <v>252</v>
      </c>
    </row>
    <row r="143" spans="1:5" ht="25.5">
      <c r="A143" t="s">
        <v>46</v>
      </c>
      <c r="E143" s="29" t="s">
        <v>253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0+O8+O17+O38+O47+O76+O81</f>
      </c>
      <c t="s">
        <v>15</v>
      </c>
    </row>
    <row r="3" spans="1:16" ht="15" customHeight="1">
      <c r="A3" t="s">
        <v>1</v>
      </c>
      <c s="8" t="s">
        <v>3</v>
      </c>
      <c s="9" t="s">
        <v>4</v>
      </c>
      <c s="1"/>
      <c s="10" t="s">
        <v>5</v>
      </c>
      <c s="1"/>
      <c s="4"/>
      <c s="3" t="s">
        <v>254</v>
      </c>
      <c s="32">
        <f>0+I8+I17+I38+I47+I76+I81</f>
      </c>
      <c r="O3" t="s">
        <v>12</v>
      </c>
      <c t="s">
        <v>16</v>
      </c>
    </row>
    <row r="4" spans="1:16" ht="15" customHeight="1">
      <c r="A4" t="s">
        <v>6</v>
      </c>
      <c s="12" t="s">
        <v>11</v>
      </c>
      <c s="13" t="s">
        <v>254</v>
      </c>
      <c s="5"/>
      <c s="14" t="s">
        <v>255</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99</v>
      </c>
      <c s="18" t="s">
        <v>22</v>
      </c>
      <c s="24" t="s">
        <v>100</v>
      </c>
      <c s="25" t="s">
        <v>101</v>
      </c>
      <c s="26">
        <v>243.653</v>
      </c>
      <c s="27">
        <v>0</v>
      </c>
      <c s="27">
        <f>ROUND(ROUND(H9,2)*ROUND(G9,3),2)</f>
      </c>
      <c r="O9">
        <f>(I9*21)/100</f>
      </c>
      <c t="s">
        <v>16</v>
      </c>
    </row>
    <row r="10" spans="1:5" ht="25.5">
      <c r="A10" s="28" t="s">
        <v>43</v>
      </c>
      <c r="E10" s="29" t="s">
        <v>102</v>
      </c>
    </row>
    <row r="11" spans="1:5" ht="38.25">
      <c r="A11" s="30" t="s">
        <v>45</v>
      </c>
      <c r="E11" s="31" t="s">
        <v>256</v>
      </c>
    </row>
    <row r="12" spans="1:5" ht="25.5">
      <c r="A12" t="s">
        <v>46</v>
      </c>
      <c r="E12" s="29" t="s">
        <v>104</v>
      </c>
    </row>
    <row r="13" spans="1:16" ht="12.75">
      <c r="A13" s="18" t="s">
        <v>38</v>
      </c>
      <c s="23" t="s">
        <v>16</v>
      </c>
      <c s="23" t="s">
        <v>99</v>
      </c>
      <c s="18" t="s">
        <v>16</v>
      </c>
      <c s="24" t="s">
        <v>100</v>
      </c>
      <c s="25" t="s">
        <v>101</v>
      </c>
      <c s="26">
        <v>19.14</v>
      </c>
      <c s="27">
        <v>0</v>
      </c>
      <c s="27">
        <f>ROUND(ROUND(H13,2)*ROUND(G13,3),2)</f>
      </c>
      <c r="O13">
        <f>(I13*21)/100</f>
      </c>
      <c t="s">
        <v>16</v>
      </c>
    </row>
    <row r="14" spans="1:5" ht="25.5">
      <c r="A14" s="28" t="s">
        <v>43</v>
      </c>
      <c r="E14" s="29" t="s">
        <v>257</v>
      </c>
    </row>
    <row r="15" spans="1:5" ht="12.75">
      <c r="A15" s="30" t="s">
        <v>45</v>
      </c>
      <c r="E15" s="31" t="s">
        <v>258</v>
      </c>
    </row>
    <row r="16" spans="1:5" ht="25.5">
      <c r="A16" t="s">
        <v>46</v>
      </c>
      <c r="E16" s="29" t="s">
        <v>104</v>
      </c>
    </row>
    <row r="17" spans="1:18" ht="12.75" customHeight="1">
      <c r="A17" s="5" t="s">
        <v>36</v>
      </c>
      <c s="5"/>
      <c s="35" t="s">
        <v>22</v>
      </c>
      <c s="5"/>
      <c s="21" t="s">
        <v>107</v>
      </c>
      <c s="5"/>
      <c s="5"/>
      <c s="5"/>
      <c s="36">
        <f>0+Q17</f>
      </c>
      <c r="O17">
        <f>0+R17</f>
      </c>
      <c r="Q17">
        <f>0+I18+I22+I26+I30+I34</f>
      </c>
      <c>
        <f>0+O18+O22+O26+O30+O34</f>
      </c>
    </row>
    <row r="18" spans="1:16" ht="25.5">
      <c r="A18" s="18" t="s">
        <v>38</v>
      </c>
      <c s="23" t="s">
        <v>15</v>
      </c>
      <c s="23" t="s">
        <v>113</v>
      </c>
      <c s="18" t="s">
        <v>40</v>
      </c>
      <c s="24" t="s">
        <v>114</v>
      </c>
      <c s="25" t="s">
        <v>110</v>
      </c>
      <c s="26">
        <v>8.7</v>
      </c>
      <c s="27">
        <v>0</v>
      </c>
      <c s="27">
        <f>ROUND(ROUND(H18,2)*ROUND(G18,3),2)</f>
      </c>
      <c r="O18">
        <f>(I18*21)/100</f>
      </c>
      <c t="s">
        <v>16</v>
      </c>
    </row>
    <row r="19" spans="1:5" ht="12.75">
      <c r="A19" s="28" t="s">
        <v>43</v>
      </c>
      <c r="E19" s="29" t="s">
        <v>40</v>
      </c>
    </row>
    <row r="20" spans="1:5" ht="38.25">
      <c r="A20" s="30" t="s">
        <v>45</v>
      </c>
      <c r="E20" s="31" t="s">
        <v>259</v>
      </c>
    </row>
    <row r="21" spans="1:5" ht="63.75">
      <c r="A21" t="s">
        <v>46</v>
      </c>
      <c r="E21" s="29" t="s">
        <v>112</v>
      </c>
    </row>
    <row r="22" spans="1:16" ht="12.75">
      <c r="A22" s="18" t="s">
        <v>38</v>
      </c>
      <c s="23" t="s">
        <v>26</v>
      </c>
      <c s="23" t="s">
        <v>260</v>
      </c>
      <c s="18" t="s">
        <v>40</v>
      </c>
      <c s="24" t="s">
        <v>261</v>
      </c>
      <c s="25" t="s">
        <v>110</v>
      </c>
      <c s="26">
        <v>8.525</v>
      </c>
      <c s="27">
        <v>0</v>
      </c>
      <c s="27">
        <f>ROUND(ROUND(H22,2)*ROUND(G22,3),2)</f>
      </c>
      <c r="O22">
        <f>(I22*21)/100</f>
      </c>
      <c t="s">
        <v>16</v>
      </c>
    </row>
    <row r="23" spans="1:5" ht="12.75">
      <c r="A23" s="28" t="s">
        <v>43</v>
      </c>
      <c r="E23" s="29" t="s">
        <v>40</v>
      </c>
    </row>
    <row r="24" spans="1:5" ht="12.75">
      <c r="A24" s="30" t="s">
        <v>45</v>
      </c>
      <c r="E24" s="31" t="s">
        <v>262</v>
      </c>
    </row>
    <row r="25" spans="1:5" ht="369.75">
      <c r="A25" t="s">
        <v>46</v>
      </c>
      <c r="E25" s="29" t="s">
        <v>133</v>
      </c>
    </row>
    <row r="26" spans="1:16" ht="12.75">
      <c r="A26" s="18" t="s">
        <v>38</v>
      </c>
      <c s="23" t="s">
        <v>28</v>
      </c>
      <c s="23" t="s">
        <v>263</v>
      </c>
      <c s="18" t="s">
        <v>40</v>
      </c>
      <c s="24" t="s">
        <v>264</v>
      </c>
      <c s="25" t="s">
        <v>110</v>
      </c>
      <c s="26">
        <v>107.5</v>
      </c>
      <c s="27">
        <v>0</v>
      </c>
      <c s="27">
        <f>ROUND(ROUND(H26,2)*ROUND(G26,3),2)</f>
      </c>
      <c r="O26">
        <f>(I26*21)/100</f>
      </c>
      <c t="s">
        <v>16</v>
      </c>
    </row>
    <row r="27" spans="1:5" ht="12.75">
      <c r="A27" s="28" t="s">
        <v>43</v>
      </c>
      <c r="E27" s="29" t="s">
        <v>265</v>
      </c>
    </row>
    <row r="28" spans="1:5" ht="51">
      <c r="A28" s="30" t="s">
        <v>45</v>
      </c>
      <c r="E28" s="31" t="s">
        <v>266</v>
      </c>
    </row>
    <row r="29" spans="1:5" ht="318.75">
      <c r="A29" t="s">
        <v>46</v>
      </c>
      <c r="E29" s="29" t="s">
        <v>267</v>
      </c>
    </row>
    <row r="30" spans="1:16" ht="12.75">
      <c r="A30" s="18" t="s">
        <v>38</v>
      </c>
      <c s="23" t="s">
        <v>30</v>
      </c>
      <c s="23" t="s">
        <v>143</v>
      </c>
      <c s="18" t="s">
        <v>40</v>
      </c>
      <c s="24" t="s">
        <v>144</v>
      </c>
      <c s="25" t="s">
        <v>110</v>
      </c>
      <c s="26">
        <v>107.5</v>
      </c>
      <c s="27">
        <v>0</v>
      </c>
      <c s="27">
        <f>ROUND(ROUND(H30,2)*ROUND(G30,3),2)</f>
      </c>
      <c r="O30">
        <f>(I30*21)/100</f>
      </c>
      <c t="s">
        <v>16</v>
      </c>
    </row>
    <row r="31" spans="1:5" ht="12.75">
      <c r="A31" s="28" t="s">
        <v>43</v>
      </c>
      <c r="E31" s="29" t="s">
        <v>40</v>
      </c>
    </row>
    <row r="32" spans="1:5" ht="12.75">
      <c r="A32" s="30" t="s">
        <v>45</v>
      </c>
      <c r="E32" s="31" t="s">
        <v>268</v>
      </c>
    </row>
    <row r="33" spans="1:5" ht="191.25">
      <c r="A33" t="s">
        <v>46</v>
      </c>
      <c r="E33" s="29" t="s">
        <v>147</v>
      </c>
    </row>
    <row r="34" spans="1:16" ht="12.75">
      <c r="A34" s="18" t="s">
        <v>38</v>
      </c>
      <c s="23" t="s">
        <v>74</v>
      </c>
      <c s="23" t="s">
        <v>269</v>
      </c>
      <c s="18" t="s">
        <v>40</v>
      </c>
      <c s="24" t="s">
        <v>270</v>
      </c>
      <c s="25" t="s">
        <v>110</v>
      </c>
      <c s="26">
        <v>73.1</v>
      </c>
      <c s="27">
        <v>0</v>
      </c>
      <c s="27">
        <f>ROUND(ROUND(H34,2)*ROUND(G34,3),2)</f>
      </c>
      <c r="O34">
        <f>(I34*21)/100</f>
      </c>
      <c t="s">
        <v>16</v>
      </c>
    </row>
    <row r="35" spans="1:5" ht="12.75">
      <c r="A35" s="28" t="s">
        <v>43</v>
      </c>
      <c r="E35" s="29" t="s">
        <v>271</v>
      </c>
    </row>
    <row r="36" spans="1:5" ht="51">
      <c r="A36" s="30" t="s">
        <v>45</v>
      </c>
      <c r="E36" s="31" t="s">
        <v>272</v>
      </c>
    </row>
    <row r="37" spans="1:5" ht="293.25">
      <c r="A37" t="s">
        <v>46</v>
      </c>
      <c r="E37" s="29" t="s">
        <v>273</v>
      </c>
    </row>
    <row r="38" spans="1:18" ht="12.75" customHeight="1">
      <c r="A38" s="5" t="s">
        <v>36</v>
      </c>
      <c s="5"/>
      <c s="35" t="s">
        <v>26</v>
      </c>
      <c s="5"/>
      <c s="21" t="s">
        <v>274</v>
      </c>
      <c s="5"/>
      <c s="5"/>
      <c s="5"/>
      <c s="36">
        <f>0+Q38</f>
      </c>
      <c r="O38">
        <f>0+R38</f>
      </c>
      <c r="Q38">
        <f>0+I39+I43</f>
      </c>
      <c>
        <f>0+O39+O43</f>
      </c>
    </row>
    <row r="39" spans="1:16" ht="12.75">
      <c r="A39" s="18" t="s">
        <v>38</v>
      </c>
      <c s="23" t="s">
        <v>77</v>
      </c>
      <c s="23" t="s">
        <v>275</v>
      </c>
      <c s="18" t="s">
        <v>40</v>
      </c>
      <c s="24" t="s">
        <v>276</v>
      </c>
      <c s="25" t="s">
        <v>110</v>
      </c>
      <c s="26">
        <v>12.9</v>
      </c>
      <c s="27">
        <v>0</v>
      </c>
      <c s="27">
        <f>ROUND(ROUND(H39,2)*ROUND(G39,3),2)</f>
      </c>
      <c r="O39">
        <f>(I39*21)/100</f>
      </c>
      <c t="s">
        <v>16</v>
      </c>
    </row>
    <row r="40" spans="1:5" ht="12.75">
      <c r="A40" s="28" t="s">
        <v>43</v>
      </c>
      <c r="E40" s="29" t="s">
        <v>271</v>
      </c>
    </row>
    <row r="41" spans="1:5" ht="51">
      <c r="A41" s="30" t="s">
        <v>45</v>
      </c>
      <c r="E41" s="31" t="s">
        <v>277</v>
      </c>
    </row>
    <row r="42" spans="1:5" ht="38.25">
      <c r="A42" t="s">
        <v>46</v>
      </c>
      <c r="E42" s="29" t="s">
        <v>278</v>
      </c>
    </row>
    <row r="43" spans="1:16" ht="12.75">
      <c r="A43" s="18" t="s">
        <v>38</v>
      </c>
      <c s="23" t="s">
        <v>33</v>
      </c>
      <c s="23" t="s">
        <v>279</v>
      </c>
      <c s="18" t="s">
        <v>40</v>
      </c>
      <c s="24" t="s">
        <v>280</v>
      </c>
      <c s="25" t="s">
        <v>110</v>
      </c>
      <c s="26">
        <v>13.5</v>
      </c>
      <c s="27">
        <v>0</v>
      </c>
      <c s="27">
        <f>ROUND(ROUND(H43,2)*ROUND(G43,3),2)</f>
      </c>
      <c r="O43">
        <f>(I43*21)/100</f>
      </c>
      <c t="s">
        <v>16</v>
      </c>
    </row>
    <row r="44" spans="1:5" ht="12.75">
      <c r="A44" s="28" t="s">
        <v>43</v>
      </c>
      <c r="E44" s="29" t="s">
        <v>271</v>
      </c>
    </row>
    <row r="45" spans="1:5" ht="51">
      <c r="A45" s="30" t="s">
        <v>45</v>
      </c>
      <c r="E45" s="31" t="s">
        <v>281</v>
      </c>
    </row>
    <row r="46" spans="1:5" ht="102">
      <c r="A46" t="s">
        <v>46</v>
      </c>
      <c r="E46" s="29" t="s">
        <v>282</v>
      </c>
    </row>
    <row r="47" spans="1:18" ht="12.75" customHeight="1">
      <c r="A47" s="5" t="s">
        <v>36</v>
      </c>
      <c s="5"/>
      <c s="35" t="s">
        <v>28</v>
      </c>
      <c s="5"/>
      <c s="21" t="s">
        <v>158</v>
      </c>
      <c s="5"/>
      <c s="5"/>
      <c s="5"/>
      <c s="36">
        <f>0+Q47</f>
      </c>
      <c r="O47">
        <f>0+R47</f>
      </c>
      <c r="Q47">
        <f>0+I48+I52+I56+I60+I64+I68+I72</f>
      </c>
      <c>
        <f>0+O48+O52+O56+O60+O64+O68+O72</f>
      </c>
    </row>
    <row r="48" spans="1:16" ht="12.75">
      <c r="A48" s="18" t="s">
        <v>38</v>
      </c>
      <c s="23" t="s">
        <v>35</v>
      </c>
      <c s="23" t="s">
        <v>159</v>
      </c>
      <c s="18" t="s">
        <v>40</v>
      </c>
      <c s="24" t="s">
        <v>160</v>
      </c>
      <c s="25" t="s">
        <v>161</v>
      </c>
      <c s="26">
        <v>102.2</v>
      </c>
      <c s="27">
        <v>0</v>
      </c>
      <c s="27">
        <f>ROUND(ROUND(H48,2)*ROUND(G48,3),2)</f>
      </c>
      <c r="O48">
        <f>(I48*21)/100</f>
      </c>
      <c t="s">
        <v>16</v>
      </c>
    </row>
    <row r="49" spans="1:5" ht="12.75">
      <c r="A49" s="28" t="s">
        <v>43</v>
      </c>
      <c r="E49" s="29" t="s">
        <v>162</v>
      </c>
    </row>
    <row r="50" spans="1:5" ht="51">
      <c r="A50" s="30" t="s">
        <v>45</v>
      </c>
      <c r="E50" s="31" t="s">
        <v>283</v>
      </c>
    </row>
    <row r="51" spans="1:5" ht="51">
      <c r="A51" t="s">
        <v>46</v>
      </c>
      <c r="E51" s="29" t="s">
        <v>164</v>
      </c>
    </row>
    <row r="52" spans="1:16" ht="12.75">
      <c r="A52" s="18" t="s">
        <v>38</v>
      </c>
      <c s="23" t="s">
        <v>82</v>
      </c>
      <c s="23" t="s">
        <v>284</v>
      </c>
      <c s="18" t="s">
        <v>40</v>
      </c>
      <c s="24" t="s">
        <v>285</v>
      </c>
      <c s="25" t="s">
        <v>161</v>
      </c>
      <c s="26">
        <v>60.8</v>
      </c>
      <c s="27">
        <v>0</v>
      </c>
      <c s="27">
        <f>ROUND(ROUND(H52,2)*ROUND(G52,3),2)</f>
      </c>
      <c r="O52">
        <f>(I52*21)/100</f>
      </c>
      <c t="s">
        <v>16</v>
      </c>
    </row>
    <row r="53" spans="1:5" ht="12.75">
      <c r="A53" s="28" t="s">
        <v>43</v>
      </c>
      <c r="E53" s="29" t="s">
        <v>40</v>
      </c>
    </row>
    <row r="54" spans="1:5" ht="38.25">
      <c r="A54" s="30" t="s">
        <v>45</v>
      </c>
      <c r="E54" s="31" t="s">
        <v>286</v>
      </c>
    </row>
    <row r="55" spans="1:5" ht="102">
      <c r="A55" t="s">
        <v>46</v>
      </c>
      <c r="E55" s="29" t="s">
        <v>287</v>
      </c>
    </row>
    <row r="56" spans="1:16" ht="12.75">
      <c r="A56" s="18" t="s">
        <v>38</v>
      </c>
      <c s="23" t="s">
        <v>148</v>
      </c>
      <c s="23" t="s">
        <v>169</v>
      </c>
      <c s="18" t="s">
        <v>40</v>
      </c>
      <c s="24" t="s">
        <v>170</v>
      </c>
      <c s="25" t="s">
        <v>161</v>
      </c>
      <c s="26">
        <v>13</v>
      </c>
      <c s="27">
        <v>0</v>
      </c>
      <c s="27">
        <f>ROUND(ROUND(H56,2)*ROUND(G56,3),2)</f>
      </c>
      <c r="O56">
        <f>(I56*21)/100</f>
      </c>
      <c t="s">
        <v>16</v>
      </c>
    </row>
    <row r="57" spans="1:5" ht="12.75">
      <c r="A57" s="28" t="s">
        <v>43</v>
      </c>
      <c r="E57" s="29" t="s">
        <v>40</v>
      </c>
    </row>
    <row r="58" spans="1:5" ht="12.75">
      <c r="A58" s="30" t="s">
        <v>45</v>
      </c>
      <c r="E58" s="31" t="s">
        <v>40</v>
      </c>
    </row>
    <row r="59" spans="1:5" ht="38.25">
      <c r="A59" t="s">
        <v>46</v>
      </c>
      <c r="E59" s="29" t="s">
        <v>171</v>
      </c>
    </row>
    <row r="60" spans="1:16" ht="12.75">
      <c r="A60" s="18" t="s">
        <v>38</v>
      </c>
      <c s="23" t="s">
        <v>153</v>
      </c>
      <c s="23" t="s">
        <v>288</v>
      </c>
      <c s="18" t="s">
        <v>40</v>
      </c>
      <c s="24" t="s">
        <v>289</v>
      </c>
      <c s="25" t="s">
        <v>161</v>
      </c>
      <c s="26">
        <v>41.4</v>
      </c>
      <c s="27">
        <v>0</v>
      </c>
      <c s="27">
        <f>ROUND(ROUND(H60,2)*ROUND(G60,3),2)</f>
      </c>
      <c r="O60">
        <f>(I60*21)/100</f>
      </c>
      <c t="s">
        <v>16</v>
      </c>
    </row>
    <row r="61" spans="1:5" ht="25.5">
      <c r="A61" s="28" t="s">
        <v>43</v>
      </c>
      <c r="E61" s="29" t="s">
        <v>290</v>
      </c>
    </row>
    <row r="62" spans="1:5" ht="12.75">
      <c r="A62" s="30" t="s">
        <v>45</v>
      </c>
      <c r="E62" s="31" t="s">
        <v>291</v>
      </c>
    </row>
    <row r="63" spans="1:5" ht="51">
      <c r="A63" t="s">
        <v>46</v>
      </c>
      <c r="E63" s="29" t="s">
        <v>177</v>
      </c>
    </row>
    <row r="64" spans="1:16" ht="12.75">
      <c r="A64" s="18" t="s">
        <v>38</v>
      </c>
      <c s="23" t="s">
        <v>85</v>
      </c>
      <c s="23" t="s">
        <v>178</v>
      </c>
      <c s="18" t="s">
        <v>40</v>
      </c>
      <c s="24" t="s">
        <v>179</v>
      </c>
      <c s="25" t="s">
        <v>161</v>
      </c>
      <c s="26">
        <v>41.4</v>
      </c>
      <c s="27">
        <v>0</v>
      </c>
      <c s="27">
        <f>ROUND(ROUND(H64,2)*ROUND(G64,3),2)</f>
      </c>
      <c r="O64">
        <f>(I64*21)/100</f>
      </c>
      <c t="s">
        <v>16</v>
      </c>
    </row>
    <row r="65" spans="1:5" ht="25.5">
      <c r="A65" s="28" t="s">
        <v>43</v>
      </c>
      <c r="E65" s="29" t="s">
        <v>292</v>
      </c>
    </row>
    <row r="66" spans="1:5" ht="12.75">
      <c r="A66" s="30" t="s">
        <v>45</v>
      </c>
      <c r="E66" s="31" t="s">
        <v>291</v>
      </c>
    </row>
    <row r="67" spans="1:5" ht="51">
      <c r="A67" t="s">
        <v>46</v>
      </c>
      <c r="E67" s="29" t="s">
        <v>177</v>
      </c>
    </row>
    <row r="68" spans="1:16" ht="12.75">
      <c r="A68" s="18" t="s">
        <v>38</v>
      </c>
      <c s="23" t="s">
        <v>88</v>
      </c>
      <c s="23" t="s">
        <v>293</v>
      </c>
      <c s="18" t="s">
        <v>40</v>
      </c>
      <c s="24" t="s">
        <v>294</v>
      </c>
      <c s="25" t="s">
        <v>161</v>
      </c>
      <c s="26">
        <v>41.4</v>
      </c>
      <c s="27">
        <v>0</v>
      </c>
      <c s="27">
        <f>ROUND(ROUND(H68,2)*ROUND(G68,3),2)</f>
      </c>
      <c r="O68">
        <f>(I68*21)/100</f>
      </c>
      <c t="s">
        <v>16</v>
      </c>
    </row>
    <row r="69" spans="1:5" ht="12.75">
      <c r="A69" s="28" t="s">
        <v>43</v>
      </c>
      <c r="E69" s="29" t="s">
        <v>162</v>
      </c>
    </row>
    <row r="70" spans="1:5" ht="12.75">
      <c r="A70" s="30" t="s">
        <v>45</v>
      </c>
      <c r="E70" s="31" t="s">
        <v>291</v>
      </c>
    </row>
    <row r="71" spans="1:5" ht="140.25">
      <c r="A71" t="s">
        <v>46</v>
      </c>
      <c r="E71" s="29" t="s">
        <v>192</v>
      </c>
    </row>
    <row r="72" spans="1:16" ht="12.75">
      <c r="A72" s="18" t="s">
        <v>38</v>
      </c>
      <c s="23" t="s">
        <v>91</v>
      </c>
      <c s="23" t="s">
        <v>295</v>
      </c>
      <c s="18" t="s">
        <v>40</v>
      </c>
      <c s="24" t="s">
        <v>296</v>
      </c>
      <c s="25" t="s">
        <v>161</v>
      </c>
      <c s="26">
        <v>41.4</v>
      </c>
      <c s="27">
        <v>0</v>
      </c>
      <c s="27">
        <f>ROUND(ROUND(H72,2)*ROUND(G72,3),2)</f>
      </c>
      <c r="O72">
        <f>(I72*21)/100</f>
      </c>
      <c t="s">
        <v>16</v>
      </c>
    </row>
    <row r="73" spans="1:5" ht="25.5">
      <c r="A73" s="28" t="s">
        <v>43</v>
      </c>
      <c r="E73" s="29" t="s">
        <v>297</v>
      </c>
    </row>
    <row r="74" spans="1:5" ht="12.75">
      <c r="A74" s="30" t="s">
        <v>45</v>
      </c>
      <c r="E74" s="31" t="s">
        <v>291</v>
      </c>
    </row>
    <row r="75" spans="1:5" ht="140.25">
      <c r="A75" t="s">
        <v>46</v>
      </c>
      <c r="E75" s="29" t="s">
        <v>192</v>
      </c>
    </row>
    <row r="76" spans="1:18" ht="12.75" customHeight="1">
      <c r="A76" s="5" t="s">
        <v>36</v>
      </c>
      <c s="5"/>
      <c s="35" t="s">
        <v>77</v>
      </c>
      <c s="5"/>
      <c s="21" t="s">
        <v>298</v>
      </c>
      <c s="5"/>
      <c s="5"/>
      <c s="5"/>
      <c s="36">
        <f>0+Q76</f>
      </c>
      <c r="O76">
        <f>0+R76</f>
      </c>
      <c r="Q76">
        <f>0+I77</f>
      </c>
      <c>
        <f>0+O77</f>
      </c>
    </row>
    <row r="77" spans="1:16" ht="12.75">
      <c r="A77" s="18" t="s">
        <v>38</v>
      </c>
      <c s="23" t="s">
        <v>172</v>
      </c>
      <c s="23" t="s">
        <v>299</v>
      </c>
      <c s="18" t="s">
        <v>40</v>
      </c>
      <c s="24" t="s">
        <v>300</v>
      </c>
      <c s="25" t="s">
        <v>110</v>
      </c>
      <c s="26">
        <v>21.5</v>
      </c>
      <c s="27">
        <v>0</v>
      </c>
      <c s="27">
        <f>ROUND(ROUND(H77,2)*ROUND(G77,3),2)</f>
      </c>
      <c r="O77">
        <f>(I77*21)/100</f>
      </c>
      <c t="s">
        <v>16</v>
      </c>
    </row>
    <row r="78" spans="1:5" ht="12.75">
      <c r="A78" s="28" t="s">
        <v>43</v>
      </c>
      <c r="E78" s="29" t="s">
        <v>271</v>
      </c>
    </row>
    <row r="79" spans="1:5" ht="51">
      <c r="A79" s="30" t="s">
        <v>45</v>
      </c>
      <c r="E79" s="31" t="s">
        <v>301</v>
      </c>
    </row>
    <row r="80" spans="1:5" ht="369.75">
      <c r="A80" t="s">
        <v>46</v>
      </c>
      <c r="E80" s="29" t="s">
        <v>302</v>
      </c>
    </row>
    <row r="81" spans="1:18" ht="12.75" customHeight="1">
      <c r="A81" s="5" t="s">
        <v>36</v>
      </c>
      <c s="5"/>
      <c s="35" t="s">
        <v>33</v>
      </c>
      <c s="5"/>
      <c s="21" t="s">
        <v>216</v>
      </c>
      <c s="5"/>
      <c s="5"/>
      <c s="5"/>
      <c s="36">
        <f>0+Q81</f>
      </c>
      <c r="O81">
        <f>0+R81</f>
      </c>
      <c r="Q81">
        <f>0+I82+I86</f>
      </c>
      <c>
        <f>0+O82+O86</f>
      </c>
    </row>
    <row r="82" spans="1:16" ht="12.75">
      <c r="A82" s="18" t="s">
        <v>38</v>
      </c>
      <c s="23" t="s">
        <v>94</v>
      </c>
      <c s="23" t="s">
        <v>245</v>
      </c>
      <c s="18" t="s">
        <v>40</v>
      </c>
      <c s="24" t="s">
        <v>246</v>
      </c>
      <c s="25" t="s">
        <v>213</v>
      </c>
      <c s="26">
        <v>52</v>
      </c>
      <c s="27">
        <v>0</v>
      </c>
      <c s="27">
        <f>ROUND(ROUND(H82,2)*ROUND(G82,3),2)</f>
      </c>
      <c r="O82">
        <f>(I82*21)/100</f>
      </c>
      <c t="s">
        <v>16</v>
      </c>
    </row>
    <row r="83" spans="1:5" ht="12.75">
      <c r="A83" s="28" t="s">
        <v>43</v>
      </c>
      <c r="E83" s="29" t="s">
        <v>40</v>
      </c>
    </row>
    <row r="84" spans="1:5" ht="12.75">
      <c r="A84" s="30" t="s">
        <v>45</v>
      </c>
      <c r="E84" s="31" t="s">
        <v>40</v>
      </c>
    </row>
    <row r="85" spans="1:5" ht="51">
      <c r="A85" t="s">
        <v>46</v>
      </c>
      <c r="E85" s="29" t="s">
        <v>248</v>
      </c>
    </row>
    <row r="86" spans="1:16" ht="12.75">
      <c r="A86" s="18" t="s">
        <v>38</v>
      </c>
      <c s="23" t="s">
        <v>182</v>
      </c>
      <c s="23" t="s">
        <v>303</v>
      </c>
      <c s="18" t="s">
        <v>40</v>
      </c>
      <c s="24" t="s">
        <v>304</v>
      </c>
      <c s="25" t="s">
        <v>213</v>
      </c>
      <c s="26">
        <v>43</v>
      </c>
      <c s="27">
        <v>0</v>
      </c>
      <c s="27">
        <f>ROUND(ROUND(H86,2)*ROUND(G86,3),2)</f>
      </c>
      <c r="O86">
        <f>(I86*21)/100</f>
      </c>
      <c t="s">
        <v>16</v>
      </c>
    </row>
    <row r="87" spans="1:5" ht="12.75">
      <c r="A87" s="28" t="s">
        <v>43</v>
      </c>
      <c r="E87" s="29" t="s">
        <v>40</v>
      </c>
    </row>
    <row r="88" spans="1:5" ht="51">
      <c r="A88" s="30" t="s">
        <v>45</v>
      </c>
      <c r="E88" s="31" t="s">
        <v>305</v>
      </c>
    </row>
    <row r="89" spans="1:5" ht="63.75">
      <c r="A89" t="s">
        <v>46</v>
      </c>
      <c r="E89" s="29" t="s">
        <v>306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0+O8+O21+O42+O51+O64+O69</f>
      </c>
      <c t="s">
        <v>15</v>
      </c>
    </row>
    <row r="3" spans="1:16" ht="15" customHeight="1">
      <c r="A3" t="s">
        <v>1</v>
      </c>
      <c s="8" t="s">
        <v>3</v>
      </c>
      <c s="9" t="s">
        <v>4</v>
      </c>
      <c s="1"/>
      <c s="10" t="s">
        <v>5</v>
      </c>
      <c s="1"/>
      <c s="4"/>
      <c s="3" t="s">
        <v>307</v>
      </c>
      <c s="32">
        <f>0+I8+I21+I42+I51+I64+I69</f>
      </c>
      <c r="O3" t="s">
        <v>12</v>
      </c>
      <c t="s">
        <v>16</v>
      </c>
    </row>
    <row r="4" spans="1:16" ht="15" customHeight="1">
      <c r="A4" t="s">
        <v>6</v>
      </c>
      <c s="12" t="s">
        <v>11</v>
      </c>
      <c s="13" t="s">
        <v>307</v>
      </c>
      <c s="5"/>
      <c s="14" t="s">
        <v>308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f>
      </c>
      <c>
        <f>0+O9+O13+O17</f>
      </c>
    </row>
    <row r="9" spans="1:16" ht="12.75">
      <c r="A9" s="18" t="s">
        <v>38</v>
      </c>
      <c s="23" t="s">
        <v>22</v>
      </c>
      <c s="23" t="s">
        <v>99</v>
      </c>
      <c s="18" t="s">
        <v>22</v>
      </c>
      <c s="24" t="s">
        <v>100</v>
      </c>
      <c s="25" t="s">
        <v>101</v>
      </c>
      <c s="26">
        <v>60.375</v>
      </c>
      <c s="27">
        <v>0</v>
      </c>
      <c s="27">
        <f>ROUND(ROUND(H9,2)*ROUND(G9,3),2)</f>
      </c>
      <c r="O9">
        <f>(I9*21)/100</f>
      </c>
      <c t="s">
        <v>16</v>
      </c>
    </row>
    <row r="10" spans="1:5" ht="25.5">
      <c r="A10" s="28" t="s">
        <v>43</v>
      </c>
      <c r="E10" s="29" t="s">
        <v>102</v>
      </c>
    </row>
    <row r="11" spans="1:5" ht="12.75">
      <c r="A11" s="30" t="s">
        <v>45</v>
      </c>
      <c r="E11" s="31" t="s">
        <v>309</v>
      </c>
    </row>
    <row r="12" spans="1:5" ht="25.5">
      <c r="A12" t="s">
        <v>46</v>
      </c>
      <c r="E12" s="29" t="s">
        <v>104</v>
      </c>
    </row>
    <row r="13" spans="1:16" ht="12.75">
      <c r="A13" s="18" t="s">
        <v>38</v>
      </c>
      <c s="23" t="s">
        <v>16</v>
      </c>
      <c s="23" t="s">
        <v>99</v>
      </c>
      <c s="18" t="s">
        <v>16</v>
      </c>
      <c s="24" t="s">
        <v>100</v>
      </c>
      <c s="25" t="s">
        <v>101</v>
      </c>
      <c s="26">
        <v>24.64</v>
      </c>
      <c s="27">
        <v>0</v>
      </c>
      <c s="27">
        <f>ROUND(ROUND(H13,2)*ROUND(G13,3),2)</f>
      </c>
      <c r="O13">
        <f>(I13*21)/100</f>
      </c>
      <c t="s">
        <v>16</v>
      </c>
    </row>
    <row r="14" spans="1:5" ht="25.5">
      <c r="A14" s="28" t="s">
        <v>43</v>
      </c>
      <c r="E14" s="29" t="s">
        <v>257</v>
      </c>
    </row>
    <row r="15" spans="1:5" ht="12.75">
      <c r="A15" s="30" t="s">
        <v>45</v>
      </c>
      <c r="E15" s="31" t="s">
        <v>310</v>
      </c>
    </row>
    <row r="16" spans="1:5" ht="25.5">
      <c r="A16" t="s">
        <v>46</v>
      </c>
      <c r="E16" s="29" t="s">
        <v>104</v>
      </c>
    </row>
    <row r="17" spans="1:16" ht="12.75">
      <c r="A17" s="18" t="s">
        <v>38</v>
      </c>
      <c s="23" t="s">
        <v>15</v>
      </c>
      <c s="23" t="s">
        <v>99</v>
      </c>
      <c s="18" t="s">
        <v>15</v>
      </c>
      <c s="24" t="s">
        <v>100</v>
      </c>
      <c s="25" t="s">
        <v>101</v>
      </c>
      <c s="26">
        <v>12</v>
      </c>
      <c s="27">
        <v>0</v>
      </c>
      <c s="27">
        <f>ROUND(ROUND(H17,2)*ROUND(G17,3),2)</f>
      </c>
      <c r="O17">
        <f>(I17*21)/100</f>
      </c>
      <c t="s">
        <v>16</v>
      </c>
    </row>
    <row r="18" spans="1:5" ht="25.5">
      <c r="A18" s="28" t="s">
        <v>43</v>
      </c>
      <c r="E18" s="29" t="s">
        <v>311</v>
      </c>
    </row>
    <row r="19" spans="1:5" ht="12.75">
      <c r="A19" s="30" t="s">
        <v>45</v>
      </c>
      <c r="E19" s="31" t="s">
        <v>312</v>
      </c>
    </row>
    <row r="20" spans="1:5" ht="25.5">
      <c r="A20" t="s">
        <v>46</v>
      </c>
      <c r="E20" s="29" t="s">
        <v>104</v>
      </c>
    </row>
    <row r="21" spans="1:18" ht="12.75" customHeight="1">
      <c r="A21" s="5" t="s">
        <v>36</v>
      </c>
      <c s="5"/>
      <c s="35" t="s">
        <v>22</v>
      </c>
      <c s="5"/>
      <c s="21" t="s">
        <v>107</v>
      </c>
      <c s="5"/>
      <c s="5"/>
      <c s="5"/>
      <c s="36">
        <f>0+Q21</f>
      </c>
      <c r="O21">
        <f>0+R21</f>
      </c>
      <c r="Q21">
        <f>0+I22+I26+I30+I34+I38</f>
      </c>
      <c>
        <f>0+O22+O26+O30+O34+O38</f>
      </c>
    </row>
    <row r="22" spans="1:16" ht="25.5">
      <c r="A22" s="18" t="s">
        <v>38</v>
      </c>
      <c s="23" t="s">
        <v>26</v>
      </c>
      <c s="23" t="s">
        <v>113</v>
      </c>
      <c s="18" t="s">
        <v>40</v>
      </c>
      <c s="24" t="s">
        <v>114</v>
      </c>
      <c s="25" t="s">
        <v>110</v>
      </c>
      <c s="26">
        <v>11.2</v>
      </c>
      <c s="27">
        <v>0</v>
      </c>
      <c s="27">
        <f>ROUND(ROUND(H22,2)*ROUND(G22,3),2)</f>
      </c>
      <c r="O22">
        <f>(I22*21)/100</f>
      </c>
      <c t="s">
        <v>16</v>
      </c>
    </row>
    <row r="23" spans="1:5" ht="12.75">
      <c r="A23" s="28" t="s">
        <v>43</v>
      </c>
      <c r="E23" s="29" t="s">
        <v>40</v>
      </c>
    </row>
    <row r="24" spans="1:5" ht="38.25">
      <c r="A24" s="30" t="s">
        <v>45</v>
      </c>
      <c r="E24" s="31" t="s">
        <v>313</v>
      </c>
    </row>
    <row r="25" spans="1:5" ht="63.75">
      <c r="A25" t="s">
        <v>46</v>
      </c>
      <c r="E25" s="29" t="s">
        <v>112</v>
      </c>
    </row>
    <row r="26" spans="1:16" ht="25.5">
      <c r="A26" s="18" t="s">
        <v>38</v>
      </c>
      <c s="23" t="s">
        <v>28</v>
      </c>
      <c s="23" t="s">
        <v>314</v>
      </c>
      <c s="18" t="s">
        <v>40</v>
      </c>
      <c s="24" t="s">
        <v>315</v>
      </c>
      <c s="25" t="s">
        <v>110</v>
      </c>
      <c s="26">
        <v>4.8</v>
      </c>
      <c s="27">
        <v>0</v>
      </c>
      <c s="27">
        <f>ROUND(ROUND(H26,2)*ROUND(G26,3),2)</f>
      </c>
      <c r="O26">
        <f>(I26*21)/100</f>
      </c>
      <c t="s">
        <v>16</v>
      </c>
    </row>
    <row r="27" spans="1:5" ht="12.75">
      <c r="A27" s="28" t="s">
        <v>43</v>
      </c>
      <c r="E27" s="29" t="s">
        <v>40</v>
      </c>
    </row>
    <row r="28" spans="1:5" ht="12.75">
      <c r="A28" s="30" t="s">
        <v>45</v>
      </c>
      <c r="E28" s="31" t="s">
        <v>316</v>
      </c>
    </row>
    <row r="29" spans="1:5" ht="63.75">
      <c r="A29" t="s">
        <v>46</v>
      </c>
      <c r="E29" s="29" t="s">
        <v>112</v>
      </c>
    </row>
    <row r="30" spans="1:16" ht="12.75">
      <c r="A30" s="18" t="s">
        <v>38</v>
      </c>
      <c s="23" t="s">
        <v>30</v>
      </c>
      <c s="23" t="s">
        <v>263</v>
      </c>
      <c s="18" t="s">
        <v>40</v>
      </c>
      <c s="24" t="s">
        <v>264</v>
      </c>
      <c s="25" t="s">
        <v>110</v>
      </c>
      <c s="26">
        <v>28.75</v>
      </c>
      <c s="27">
        <v>0</v>
      </c>
      <c s="27">
        <f>ROUND(ROUND(H30,2)*ROUND(G30,3),2)</f>
      </c>
      <c r="O30">
        <f>(I30*21)/100</f>
      </c>
      <c t="s">
        <v>16</v>
      </c>
    </row>
    <row r="31" spans="1:5" ht="12.75">
      <c r="A31" s="28" t="s">
        <v>43</v>
      </c>
      <c r="E31" s="29" t="s">
        <v>265</v>
      </c>
    </row>
    <row r="32" spans="1:5" ht="12.75">
      <c r="A32" s="30" t="s">
        <v>45</v>
      </c>
      <c r="E32" s="31" t="s">
        <v>317</v>
      </c>
    </row>
    <row r="33" spans="1:5" ht="318.75">
      <c r="A33" t="s">
        <v>46</v>
      </c>
      <c r="E33" s="29" t="s">
        <v>267</v>
      </c>
    </row>
    <row r="34" spans="1:16" ht="12.75">
      <c r="A34" s="18" t="s">
        <v>38</v>
      </c>
      <c s="23" t="s">
        <v>74</v>
      </c>
      <c s="23" t="s">
        <v>143</v>
      </c>
      <c s="18" t="s">
        <v>40</v>
      </c>
      <c s="24" t="s">
        <v>144</v>
      </c>
      <c s="25" t="s">
        <v>110</v>
      </c>
      <c s="26">
        <v>28.75</v>
      </c>
      <c s="27">
        <v>0</v>
      </c>
      <c s="27">
        <f>ROUND(ROUND(H34,2)*ROUND(G34,3),2)</f>
      </c>
      <c r="O34">
        <f>(I34*21)/100</f>
      </c>
      <c t="s">
        <v>16</v>
      </c>
    </row>
    <row r="35" spans="1:5" ht="12.75">
      <c r="A35" s="28" t="s">
        <v>43</v>
      </c>
      <c r="E35" s="29" t="s">
        <v>40</v>
      </c>
    </row>
    <row r="36" spans="1:5" ht="12.75">
      <c r="A36" s="30" t="s">
        <v>45</v>
      </c>
      <c r="E36" s="31" t="s">
        <v>318</v>
      </c>
    </row>
    <row r="37" spans="1:5" ht="191.25">
      <c r="A37" t="s">
        <v>46</v>
      </c>
      <c r="E37" s="29" t="s">
        <v>147</v>
      </c>
    </row>
    <row r="38" spans="1:16" ht="12.75">
      <c r="A38" s="18" t="s">
        <v>38</v>
      </c>
      <c s="23" t="s">
        <v>77</v>
      </c>
      <c s="23" t="s">
        <v>269</v>
      </c>
      <c s="18" t="s">
        <v>40</v>
      </c>
      <c s="24" t="s">
        <v>270</v>
      </c>
      <c s="25" t="s">
        <v>110</v>
      </c>
      <c s="26">
        <v>19.55</v>
      </c>
      <c s="27">
        <v>0</v>
      </c>
      <c s="27">
        <f>ROUND(ROUND(H38,2)*ROUND(G38,3),2)</f>
      </c>
      <c r="O38">
        <f>(I38*21)/100</f>
      </c>
      <c t="s">
        <v>16</v>
      </c>
    </row>
    <row r="39" spans="1:5" ht="12.75">
      <c r="A39" s="28" t="s">
        <v>43</v>
      </c>
      <c r="E39" s="29" t="s">
        <v>271</v>
      </c>
    </row>
    <row r="40" spans="1:5" ht="12.75">
      <c r="A40" s="30" t="s">
        <v>45</v>
      </c>
      <c r="E40" s="31" t="s">
        <v>319</v>
      </c>
    </row>
    <row r="41" spans="1:5" ht="293.25">
      <c r="A41" t="s">
        <v>46</v>
      </c>
      <c r="E41" s="29" t="s">
        <v>273</v>
      </c>
    </row>
    <row r="42" spans="1:18" ht="12.75" customHeight="1">
      <c r="A42" s="5" t="s">
        <v>36</v>
      </c>
      <c s="5"/>
      <c s="35" t="s">
        <v>26</v>
      </c>
      <c s="5"/>
      <c s="21" t="s">
        <v>274</v>
      </c>
      <c s="5"/>
      <c s="5"/>
      <c s="5"/>
      <c s="36">
        <f>0+Q42</f>
      </c>
      <c r="O42">
        <f>0+R42</f>
      </c>
      <c r="Q42">
        <f>0+I43+I47</f>
      </c>
      <c>
        <f>0+O43+O47</f>
      </c>
    </row>
    <row r="43" spans="1:16" ht="12.75">
      <c r="A43" s="18" t="s">
        <v>38</v>
      </c>
      <c s="23" t="s">
        <v>33</v>
      </c>
      <c s="23" t="s">
        <v>275</v>
      </c>
      <c s="18" t="s">
        <v>40</v>
      </c>
      <c s="24" t="s">
        <v>276</v>
      </c>
      <c s="25" t="s">
        <v>110</v>
      </c>
      <c s="26">
        <v>3.45</v>
      </c>
      <c s="27">
        <v>0</v>
      </c>
      <c s="27">
        <f>ROUND(ROUND(H43,2)*ROUND(G43,3),2)</f>
      </c>
      <c r="O43">
        <f>(I43*21)/100</f>
      </c>
      <c t="s">
        <v>16</v>
      </c>
    </row>
    <row r="44" spans="1:5" ht="12.75">
      <c r="A44" s="28" t="s">
        <v>43</v>
      </c>
      <c r="E44" s="29" t="s">
        <v>271</v>
      </c>
    </row>
    <row r="45" spans="1:5" ht="12.75">
      <c r="A45" s="30" t="s">
        <v>45</v>
      </c>
      <c r="E45" s="31" t="s">
        <v>320</v>
      </c>
    </row>
    <row r="46" spans="1:5" ht="38.25">
      <c r="A46" t="s">
        <v>46</v>
      </c>
      <c r="E46" s="29" t="s">
        <v>278</v>
      </c>
    </row>
    <row r="47" spans="1:16" ht="12.75">
      <c r="A47" s="18" t="s">
        <v>38</v>
      </c>
      <c s="23" t="s">
        <v>35</v>
      </c>
      <c s="23" t="s">
        <v>279</v>
      </c>
      <c s="18" t="s">
        <v>40</v>
      </c>
      <c s="24" t="s">
        <v>280</v>
      </c>
      <c s="25" t="s">
        <v>110</v>
      </c>
      <c s="26">
        <v>4.5</v>
      </c>
      <c s="27">
        <v>0</v>
      </c>
      <c s="27">
        <f>ROUND(ROUND(H47,2)*ROUND(G47,3),2)</f>
      </c>
      <c r="O47">
        <f>(I47*21)/100</f>
      </c>
      <c t="s">
        <v>16</v>
      </c>
    </row>
    <row r="48" spans="1:5" ht="12.75">
      <c r="A48" s="28" t="s">
        <v>43</v>
      </c>
      <c r="E48" s="29" t="s">
        <v>271</v>
      </c>
    </row>
    <row r="49" spans="1:5" ht="12.75">
      <c r="A49" s="30" t="s">
        <v>45</v>
      </c>
      <c r="E49" s="31" t="s">
        <v>321</v>
      </c>
    </row>
    <row r="50" spans="1:5" ht="102">
      <c r="A50" t="s">
        <v>46</v>
      </c>
      <c r="E50" s="29" t="s">
        <v>282</v>
      </c>
    </row>
    <row r="51" spans="1:18" ht="12.75" customHeight="1">
      <c r="A51" s="5" t="s">
        <v>36</v>
      </c>
      <c s="5"/>
      <c s="35" t="s">
        <v>28</v>
      </c>
      <c s="5"/>
      <c s="21" t="s">
        <v>158</v>
      </c>
      <c s="5"/>
      <c s="5"/>
      <c s="5"/>
      <c s="36">
        <f>0+Q51</f>
      </c>
      <c r="O51">
        <f>0+R51</f>
      </c>
      <c r="Q51">
        <f>0+I52+I56+I60</f>
      </c>
      <c>
        <f>0+O52+O56+O60</f>
      </c>
    </row>
    <row r="52" spans="1:16" ht="12.75">
      <c r="A52" s="18" t="s">
        <v>38</v>
      </c>
      <c s="23" t="s">
        <v>82</v>
      </c>
      <c s="23" t="s">
        <v>159</v>
      </c>
      <c s="18" t="s">
        <v>40</v>
      </c>
      <c s="24" t="s">
        <v>160</v>
      </c>
      <c s="25" t="s">
        <v>161</v>
      </c>
      <c s="26">
        <v>49.6</v>
      </c>
      <c s="27">
        <v>0</v>
      </c>
      <c s="27">
        <f>ROUND(ROUND(H52,2)*ROUND(G52,3),2)</f>
      </c>
      <c r="O52">
        <f>(I52*21)/100</f>
      </c>
      <c t="s">
        <v>16</v>
      </c>
    </row>
    <row r="53" spans="1:5" ht="12.75">
      <c r="A53" s="28" t="s">
        <v>43</v>
      </c>
      <c r="E53" s="29" t="s">
        <v>162</v>
      </c>
    </row>
    <row r="54" spans="1:5" ht="38.25">
      <c r="A54" s="30" t="s">
        <v>45</v>
      </c>
      <c r="E54" s="31" t="s">
        <v>322</v>
      </c>
    </row>
    <row r="55" spans="1:5" ht="51">
      <c r="A55" t="s">
        <v>46</v>
      </c>
      <c r="E55" s="29" t="s">
        <v>164</v>
      </c>
    </row>
    <row r="56" spans="1:16" ht="12.75">
      <c r="A56" s="18" t="s">
        <v>38</v>
      </c>
      <c s="23" t="s">
        <v>148</v>
      </c>
      <c s="23" t="s">
        <v>284</v>
      </c>
      <c s="18" t="s">
        <v>40</v>
      </c>
      <c s="24" t="s">
        <v>285</v>
      </c>
      <c s="25" t="s">
        <v>161</v>
      </c>
      <c s="26">
        <v>49.6</v>
      </c>
      <c s="27">
        <v>0</v>
      </c>
      <c s="27">
        <f>ROUND(ROUND(H56,2)*ROUND(G56,3),2)</f>
      </c>
      <c r="O56">
        <f>(I56*21)/100</f>
      </c>
      <c t="s">
        <v>16</v>
      </c>
    </row>
    <row r="57" spans="1:5" ht="12.75">
      <c r="A57" s="28" t="s">
        <v>43</v>
      </c>
      <c r="E57" s="29" t="s">
        <v>40</v>
      </c>
    </row>
    <row r="58" spans="1:5" ht="38.25">
      <c r="A58" s="30" t="s">
        <v>45</v>
      </c>
      <c r="E58" s="31" t="s">
        <v>322</v>
      </c>
    </row>
    <row r="59" spans="1:5" ht="102">
      <c r="A59" t="s">
        <v>46</v>
      </c>
      <c r="E59" s="29" t="s">
        <v>287</v>
      </c>
    </row>
    <row r="60" spans="1:16" ht="12.75">
      <c r="A60" s="18" t="s">
        <v>38</v>
      </c>
      <c s="23" t="s">
        <v>153</v>
      </c>
      <c s="23" t="s">
        <v>169</v>
      </c>
      <c s="18" t="s">
        <v>40</v>
      </c>
      <c s="24" t="s">
        <v>170</v>
      </c>
      <c s="25" t="s">
        <v>161</v>
      </c>
      <c s="26">
        <v>10</v>
      </c>
      <c s="27">
        <v>0</v>
      </c>
      <c s="27">
        <f>ROUND(ROUND(H60,2)*ROUND(G60,3),2)</f>
      </c>
      <c r="O60">
        <f>(I60*21)/100</f>
      </c>
      <c t="s">
        <v>16</v>
      </c>
    </row>
    <row r="61" spans="1:5" ht="12.75">
      <c r="A61" s="28" t="s">
        <v>43</v>
      </c>
      <c r="E61" s="29" t="s">
        <v>40</v>
      </c>
    </row>
    <row r="62" spans="1:5" ht="12.75">
      <c r="A62" s="30" t="s">
        <v>45</v>
      </c>
      <c r="E62" s="31" t="s">
        <v>40</v>
      </c>
    </row>
    <row r="63" spans="1:5" ht="38.25">
      <c r="A63" t="s">
        <v>46</v>
      </c>
      <c r="E63" s="29" t="s">
        <v>171</v>
      </c>
    </row>
    <row r="64" spans="1:18" ht="12.75" customHeight="1">
      <c r="A64" s="5" t="s">
        <v>36</v>
      </c>
      <c s="5"/>
      <c s="35" t="s">
        <v>77</v>
      </c>
      <c s="5"/>
      <c s="21" t="s">
        <v>298</v>
      </c>
      <c s="5"/>
      <c s="5"/>
      <c s="5"/>
      <c s="36">
        <f>0+Q64</f>
      </c>
      <c r="O64">
        <f>0+R64</f>
      </c>
      <c r="Q64">
        <f>0+I65</f>
      </c>
      <c>
        <f>0+O65</f>
      </c>
    </row>
    <row r="65" spans="1:16" ht="12.75">
      <c r="A65" s="18" t="s">
        <v>38</v>
      </c>
      <c s="23" t="s">
        <v>85</v>
      </c>
      <c s="23" t="s">
        <v>299</v>
      </c>
      <c s="18" t="s">
        <v>40</v>
      </c>
      <c s="24" t="s">
        <v>300</v>
      </c>
      <c s="25" t="s">
        <v>110</v>
      </c>
      <c s="26">
        <v>5.75</v>
      </c>
      <c s="27">
        <v>0</v>
      </c>
      <c s="27">
        <f>ROUND(ROUND(H65,2)*ROUND(G65,3),2)</f>
      </c>
      <c r="O65">
        <f>(I65*21)/100</f>
      </c>
      <c t="s">
        <v>16</v>
      </c>
    </row>
    <row r="66" spans="1:5" ht="12.75">
      <c r="A66" s="28" t="s">
        <v>43</v>
      </c>
      <c r="E66" s="29" t="s">
        <v>271</v>
      </c>
    </row>
    <row r="67" spans="1:5" ht="12.75">
      <c r="A67" s="30" t="s">
        <v>45</v>
      </c>
      <c r="E67" s="31" t="s">
        <v>323</v>
      </c>
    </row>
    <row r="68" spans="1:5" ht="369.75">
      <c r="A68" t="s">
        <v>46</v>
      </c>
      <c r="E68" s="29" t="s">
        <v>302</v>
      </c>
    </row>
    <row r="69" spans="1:18" ht="12.75" customHeight="1">
      <c r="A69" s="5" t="s">
        <v>36</v>
      </c>
      <c s="5"/>
      <c s="35" t="s">
        <v>33</v>
      </c>
      <c s="5"/>
      <c s="21" t="s">
        <v>216</v>
      </c>
      <c s="5"/>
      <c s="5"/>
      <c s="5"/>
      <c s="36">
        <f>0+Q69</f>
      </c>
      <c r="O69">
        <f>0+R69</f>
      </c>
      <c r="Q69">
        <f>0+I70+I74</f>
      </c>
      <c>
        <f>0+O70+O74</f>
      </c>
    </row>
    <row r="70" spans="1:16" ht="12.75">
      <c r="A70" s="18" t="s">
        <v>38</v>
      </c>
      <c s="23" t="s">
        <v>88</v>
      </c>
      <c s="23" t="s">
        <v>245</v>
      </c>
      <c s="18" t="s">
        <v>40</v>
      </c>
      <c s="24" t="s">
        <v>246</v>
      </c>
      <c s="25" t="s">
        <v>213</v>
      </c>
      <c s="26">
        <v>15</v>
      </c>
      <c s="27">
        <v>0</v>
      </c>
      <c s="27">
        <f>ROUND(ROUND(H70,2)*ROUND(G70,3),2)</f>
      </c>
      <c r="O70">
        <f>(I70*21)/100</f>
      </c>
      <c t="s">
        <v>16</v>
      </c>
    </row>
    <row r="71" spans="1:5" ht="12.75">
      <c r="A71" s="28" t="s">
        <v>43</v>
      </c>
      <c r="E71" s="29" t="s">
        <v>40</v>
      </c>
    </row>
    <row r="72" spans="1:5" ht="12.75">
      <c r="A72" s="30" t="s">
        <v>45</v>
      </c>
      <c r="E72" s="31" t="s">
        <v>40</v>
      </c>
    </row>
    <row r="73" spans="1:5" ht="51">
      <c r="A73" t="s">
        <v>46</v>
      </c>
      <c r="E73" s="29" t="s">
        <v>248</v>
      </c>
    </row>
    <row r="74" spans="1:16" ht="12.75">
      <c r="A74" s="18" t="s">
        <v>38</v>
      </c>
      <c s="23" t="s">
        <v>91</v>
      </c>
      <c s="23" t="s">
        <v>303</v>
      </c>
      <c s="18" t="s">
        <v>40</v>
      </c>
      <c s="24" t="s">
        <v>304</v>
      </c>
      <c s="25" t="s">
        <v>213</v>
      </c>
      <c s="26">
        <v>11.5</v>
      </c>
      <c s="27">
        <v>0</v>
      </c>
      <c s="27">
        <f>ROUND(ROUND(H74,2)*ROUND(G74,3),2)</f>
      </c>
      <c r="O74">
        <f>(I74*21)/100</f>
      </c>
      <c t="s">
        <v>16</v>
      </c>
    </row>
    <row r="75" spans="1:5" ht="12.75">
      <c r="A75" s="28" t="s">
        <v>43</v>
      </c>
      <c r="E75" s="29" t="s">
        <v>40</v>
      </c>
    </row>
    <row r="76" spans="1:5" ht="12.75">
      <c r="A76" s="30" t="s">
        <v>45</v>
      </c>
      <c r="E76" s="31" t="s">
        <v>324</v>
      </c>
    </row>
    <row r="77" spans="1:5" ht="63.75">
      <c r="A77" t="s">
        <v>46</v>
      </c>
      <c r="E77" s="29" t="s">
        <v>306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0+O8+O13+O30</f>
      </c>
      <c t="s">
        <v>15</v>
      </c>
    </row>
    <row r="3" spans="1:16" ht="15" customHeight="1">
      <c r="A3" t="s">
        <v>1</v>
      </c>
      <c s="8" t="s">
        <v>3</v>
      </c>
      <c s="9" t="s">
        <v>4</v>
      </c>
      <c s="1"/>
      <c s="10" t="s">
        <v>5</v>
      </c>
      <c s="1"/>
      <c s="4"/>
      <c s="3" t="s">
        <v>325</v>
      </c>
      <c s="32">
        <f>0+I8+I13+I30</f>
      </c>
      <c r="O3" t="s">
        <v>12</v>
      </c>
      <c t="s">
        <v>16</v>
      </c>
    </row>
    <row r="4" spans="1:16" ht="15" customHeight="1">
      <c r="A4" t="s">
        <v>6</v>
      </c>
      <c s="12" t="s">
        <v>11</v>
      </c>
      <c s="13" t="s">
        <v>325</v>
      </c>
      <c s="5"/>
      <c s="14" t="s">
        <v>326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f>
      </c>
      <c>
        <f>0+O9</f>
      </c>
    </row>
    <row r="9" spans="1:16" ht="12.75">
      <c r="A9" s="18" t="s">
        <v>38</v>
      </c>
      <c s="23" t="s">
        <v>22</v>
      </c>
      <c s="23" t="s">
        <v>116</v>
      </c>
      <c s="18" t="s">
        <v>40</v>
      </c>
      <c s="24" t="s">
        <v>117</v>
      </c>
      <c s="25" t="s">
        <v>110</v>
      </c>
      <c s="26">
        <v>37.763</v>
      </c>
      <c s="27">
        <v>0</v>
      </c>
      <c s="27">
        <f>ROUND(ROUND(H9,2)*ROUND(G9,3),2)</f>
      </c>
      <c r="O9">
        <f>(I9*21)/100</f>
      </c>
      <c t="s">
        <v>16</v>
      </c>
    </row>
    <row r="10" spans="1:5" ht="25.5">
      <c r="A10" s="28" t="s">
        <v>43</v>
      </c>
      <c r="E10" s="29" t="s">
        <v>327</v>
      </c>
    </row>
    <row r="11" spans="1:5" ht="12.75">
      <c r="A11" s="30" t="s">
        <v>45</v>
      </c>
      <c r="E11" s="31" t="s">
        <v>328</v>
      </c>
    </row>
    <row r="12" spans="1:5" ht="25.5">
      <c r="A12" t="s">
        <v>46</v>
      </c>
      <c r="E12" s="29" t="s">
        <v>120</v>
      </c>
    </row>
    <row r="13" spans="1:18" ht="12.75" customHeight="1">
      <c r="A13" s="5" t="s">
        <v>36</v>
      </c>
      <c s="5"/>
      <c s="35" t="s">
        <v>28</v>
      </c>
      <c s="5"/>
      <c s="21" t="s">
        <v>158</v>
      </c>
      <c s="5"/>
      <c s="5"/>
      <c s="5"/>
      <c s="36">
        <f>0+Q13</f>
      </c>
      <c r="O13">
        <f>0+R13</f>
      </c>
      <c r="Q13">
        <f>0+I14+I18+I22+I26</f>
      </c>
      <c>
        <f>0+O14+O18+O22+O26</f>
      </c>
    </row>
    <row r="14" spans="1:16" ht="12.75">
      <c r="A14" s="18" t="s">
        <v>38</v>
      </c>
      <c s="23" t="s">
        <v>16</v>
      </c>
      <c s="23" t="s">
        <v>173</v>
      </c>
      <c s="18" t="s">
        <v>40</v>
      </c>
      <c s="24" t="s">
        <v>174</v>
      </c>
      <c s="25" t="s">
        <v>161</v>
      </c>
      <c s="26">
        <v>377.625</v>
      </c>
      <c s="27">
        <v>0</v>
      </c>
      <c s="27">
        <f>ROUND(ROUND(H14,2)*ROUND(G14,3),2)</f>
      </c>
      <c r="O14">
        <f>(I14*21)/100</f>
      </c>
      <c t="s">
        <v>16</v>
      </c>
    </row>
    <row r="15" spans="1:5" ht="38.25">
      <c r="A15" s="28" t="s">
        <v>43</v>
      </c>
      <c r="E15" s="29" t="s">
        <v>329</v>
      </c>
    </row>
    <row r="16" spans="1:5" ht="12.75">
      <c r="A16" s="30" t="s">
        <v>45</v>
      </c>
      <c r="E16" s="31" t="s">
        <v>330</v>
      </c>
    </row>
    <row r="17" spans="1:5" ht="51">
      <c r="A17" t="s">
        <v>46</v>
      </c>
      <c r="E17" s="29" t="s">
        <v>177</v>
      </c>
    </row>
    <row r="18" spans="1:16" ht="12.75">
      <c r="A18" s="18" t="s">
        <v>38</v>
      </c>
      <c s="23" t="s">
        <v>15</v>
      </c>
      <c s="23" t="s">
        <v>183</v>
      </c>
      <c s="18" t="s">
        <v>40</v>
      </c>
      <c s="24" t="s">
        <v>184</v>
      </c>
      <c s="25" t="s">
        <v>161</v>
      </c>
      <c s="26">
        <v>377.625</v>
      </c>
      <c s="27">
        <v>0</v>
      </c>
      <c s="27">
        <f>ROUND(ROUND(H18,2)*ROUND(G18,3),2)</f>
      </c>
      <c r="O18">
        <f>(I18*21)/100</f>
      </c>
      <c t="s">
        <v>16</v>
      </c>
    </row>
    <row r="19" spans="1:5" ht="38.25">
      <c r="A19" s="28" t="s">
        <v>43</v>
      </c>
      <c r="E19" s="29" t="s">
        <v>331</v>
      </c>
    </row>
    <row r="20" spans="1:5" ht="12.75">
      <c r="A20" s="30" t="s">
        <v>45</v>
      </c>
      <c r="E20" s="31" t="s">
        <v>330</v>
      </c>
    </row>
    <row r="21" spans="1:5" ht="51">
      <c r="A21" t="s">
        <v>46</v>
      </c>
      <c r="E21" s="29" t="s">
        <v>177</v>
      </c>
    </row>
    <row r="22" spans="1:16" ht="12.75">
      <c r="A22" s="18" t="s">
        <v>38</v>
      </c>
      <c s="23" t="s">
        <v>26</v>
      </c>
      <c s="23" t="s">
        <v>194</v>
      </c>
      <c s="18" t="s">
        <v>40</v>
      </c>
      <c s="24" t="s">
        <v>195</v>
      </c>
      <c s="25" t="s">
        <v>161</v>
      </c>
      <c s="26">
        <v>377.625</v>
      </c>
      <c s="27">
        <v>0</v>
      </c>
      <c s="27">
        <f>ROUND(ROUND(H22,2)*ROUND(G22,3),2)</f>
      </c>
      <c r="O22">
        <f>(I22*21)/100</f>
      </c>
      <c t="s">
        <v>16</v>
      </c>
    </row>
    <row r="23" spans="1:5" ht="38.25">
      <c r="A23" s="28" t="s">
        <v>43</v>
      </c>
      <c r="E23" s="29" t="s">
        <v>332</v>
      </c>
    </row>
    <row r="24" spans="1:5" ht="12.75">
      <c r="A24" s="30" t="s">
        <v>45</v>
      </c>
      <c r="E24" s="31" t="s">
        <v>330</v>
      </c>
    </row>
    <row r="25" spans="1:5" ht="140.25">
      <c r="A25" t="s">
        <v>46</v>
      </c>
      <c r="E25" s="29" t="s">
        <v>192</v>
      </c>
    </row>
    <row r="26" spans="1:16" ht="12.75">
      <c r="A26" s="18" t="s">
        <v>38</v>
      </c>
      <c s="23" t="s">
        <v>28</v>
      </c>
      <c s="23" t="s">
        <v>197</v>
      </c>
      <c s="18" t="s">
        <v>40</v>
      </c>
      <c s="24" t="s">
        <v>198</v>
      </c>
      <c s="25" t="s">
        <v>161</v>
      </c>
      <c s="26">
        <v>377.625</v>
      </c>
      <c s="27">
        <v>0</v>
      </c>
      <c s="27">
        <f>ROUND(ROUND(H26,2)*ROUND(G26,3),2)</f>
      </c>
      <c r="O26">
        <f>(I26*21)/100</f>
      </c>
      <c t="s">
        <v>16</v>
      </c>
    </row>
    <row r="27" spans="1:5" ht="25.5">
      <c r="A27" s="28" t="s">
        <v>43</v>
      </c>
      <c r="E27" s="29" t="s">
        <v>333</v>
      </c>
    </row>
    <row r="28" spans="1:5" ht="12.75">
      <c r="A28" s="30" t="s">
        <v>45</v>
      </c>
      <c r="E28" s="31" t="s">
        <v>330</v>
      </c>
    </row>
    <row r="29" spans="1:5" ht="140.25">
      <c r="A29" t="s">
        <v>46</v>
      </c>
      <c r="E29" s="29" t="s">
        <v>192</v>
      </c>
    </row>
    <row r="30" spans="1:18" ht="12.75" customHeight="1">
      <c r="A30" s="5" t="s">
        <v>36</v>
      </c>
      <c s="5"/>
      <c s="35" t="s">
        <v>33</v>
      </c>
      <c s="5"/>
      <c s="21" t="s">
        <v>216</v>
      </c>
      <c s="5"/>
      <c s="5"/>
      <c s="5"/>
      <c s="36">
        <f>0+Q30</f>
      </c>
      <c r="O30">
        <f>0+R30</f>
      </c>
      <c r="Q30">
        <f>0+I31+I35+I39+I43+I47+I51+I55+I59+I63+I67+I71+I75+I79+I83+I87+I91+I95+I99+I103+I107+I111</f>
      </c>
      <c>
        <f>0+O31+O35+O39+O43+O47+O51+O55+O59+O63+O67+O71+O75+O79+O83+O87+O91+O95+O99+O103+O107+O111</f>
      </c>
    </row>
    <row r="31" spans="1:16" ht="25.5">
      <c r="A31" s="18" t="s">
        <v>38</v>
      </c>
      <c s="23" t="s">
        <v>30</v>
      </c>
      <c s="23" t="s">
        <v>334</v>
      </c>
      <c s="18" t="s">
        <v>40</v>
      </c>
      <c s="24" t="s">
        <v>335</v>
      </c>
      <c s="25" t="s">
        <v>220</v>
      </c>
      <c s="26">
        <v>41</v>
      </c>
      <c s="27">
        <v>0</v>
      </c>
      <c s="27">
        <f>ROUND(ROUND(H31,2)*ROUND(G31,3),2)</f>
      </c>
      <c r="O31">
        <f>(I31*21)/100</f>
      </c>
      <c t="s">
        <v>16</v>
      </c>
    </row>
    <row r="32" spans="1:5" ht="12.75">
      <c r="A32" s="28" t="s">
        <v>43</v>
      </c>
      <c r="E32" s="29" t="s">
        <v>40</v>
      </c>
    </row>
    <row r="33" spans="1:5" ht="267.75">
      <c r="A33" s="30" t="s">
        <v>45</v>
      </c>
      <c r="E33" s="31" t="s">
        <v>336</v>
      </c>
    </row>
    <row r="34" spans="1:5" ht="63.75">
      <c r="A34" t="s">
        <v>46</v>
      </c>
      <c r="E34" s="29" t="s">
        <v>337</v>
      </c>
    </row>
    <row r="35" spans="1:16" ht="12.75">
      <c r="A35" s="18" t="s">
        <v>38</v>
      </c>
      <c s="23" t="s">
        <v>74</v>
      </c>
      <c s="23" t="s">
        <v>338</v>
      </c>
      <c s="18" t="s">
        <v>40</v>
      </c>
      <c s="24" t="s">
        <v>339</v>
      </c>
      <c s="25" t="s">
        <v>220</v>
      </c>
      <c s="26">
        <v>41</v>
      </c>
      <c s="27">
        <v>0</v>
      </c>
      <c s="27">
        <f>ROUND(ROUND(H35,2)*ROUND(G35,3),2)</f>
      </c>
      <c r="O35">
        <f>(I35*21)/100</f>
      </c>
      <c t="s">
        <v>16</v>
      </c>
    </row>
    <row r="36" spans="1:5" ht="12.75">
      <c r="A36" s="28" t="s">
        <v>43</v>
      </c>
      <c r="E36" s="29" t="s">
        <v>40</v>
      </c>
    </row>
    <row r="37" spans="1:5" ht="12.75">
      <c r="A37" s="30" t="s">
        <v>45</v>
      </c>
      <c r="E37" s="31" t="s">
        <v>40</v>
      </c>
    </row>
    <row r="38" spans="1:5" ht="25.5">
      <c r="A38" t="s">
        <v>46</v>
      </c>
      <c r="E38" s="29" t="s">
        <v>231</v>
      </c>
    </row>
    <row r="39" spans="1:16" ht="12.75">
      <c r="A39" s="18" t="s">
        <v>38</v>
      </c>
      <c s="23" t="s">
        <v>77</v>
      </c>
      <c s="23" t="s">
        <v>340</v>
      </c>
      <c s="18" t="s">
        <v>40</v>
      </c>
      <c s="24" t="s">
        <v>341</v>
      </c>
      <c s="25" t="s">
        <v>342</v>
      </c>
      <c s="26">
        <v>4920</v>
      </c>
      <c s="27">
        <v>0</v>
      </c>
      <c s="27">
        <f>ROUND(ROUND(H39,2)*ROUND(G39,3),2)</f>
      </c>
      <c r="O39">
        <f>(I39*21)/100</f>
      </c>
      <c t="s">
        <v>16</v>
      </c>
    </row>
    <row r="40" spans="1:5" ht="12.75">
      <c r="A40" s="28" t="s">
        <v>43</v>
      </c>
      <c r="E40" s="29" t="s">
        <v>40</v>
      </c>
    </row>
    <row r="41" spans="1:5" ht="12.75">
      <c r="A41" s="30" t="s">
        <v>45</v>
      </c>
      <c r="E41" s="31" t="s">
        <v>343</v>
      </c>
    </row>
    <row r="42" spans="1:5" ht="25.5">
      <c r="A42" t="s">
        <v>46</v>
      </c>
      <c r="E42" s="29" t="s">
        <v>344</v>
      </c>
    </row>
    <row r="43" spans="1:16" ht="25.5">
      <c r="A43" s="18" t="s">
        <v>38</v>
      </c>
      <c s="23" t="s">
        <v>33</v>
      </c>
      <c s="23" t="s">
        <v>345</v>
      </c>
      <c s="18" t="s">
        <v>40</v>
      </c>
      <c s="24" t="s">
        <v>346</v>
      </c>
      <c s="25" t="s">
        <v>220</v>
      </c>
      <c s="26">
        <v>7</v>
      </c>
      <c s="27">
        <v>0</v>
      </c>
      <c s="27">
        <f>ROUND(ROUND(H43,2)*ROUND(G43,3),2)</f>
      </c>
      <c r="O43">
        <f>(I43*21)/100</f>
      </c>
      <c t="s">
        <v>16</v>
      </c>
    </row>
    <row r="44" spans="1:5" ht="12.75">
      <c r="A44" s="28" t="s">
        <v>43</v>
      </c>
      <c r="E44" s="29" t="s">
        <v>40</v>
      </c>
    </row>
    <row r="45" spans="1:5" ht="12.75">
      <c r="A45" s="30" t="s">
        <v>45</v>
      </c>
      <c r="E45" s="31" t="s">
        <v>347</v>
      </c>
    </row>
    <row r="46" spans="1:5" ht="63.75">
      <c r="A46" t="s">
        <v>46</v>
      </c>
      <c r="E46" s="29" t="s">
        <v>337</v>
      </c>
    </row>
    <row r="47" spans="1:16" ht="12.75">
      <c r="A47" s="18" t="s">
        <v>38</v>
      </c>
      <c s="23" t="s">
        <v>35</v>
      </c>
      <c s="23" t="s">
        <v>348</v>
      </c>
      <c s="18" t="s">
        <v>40</v>
      </c>
      <c s="24" t="s">
        <v>349</v>
      </c>
      <c s="25" t="s">
        <v>220</v>
      </c>
      <c s="26">
        <v>7</v>
      </c>
      <c s="27">
        <v>0</v>
      </c>
      <c s="27">
        <f>ROUND(ROUND(H47,2)*ROUND(G47,3),2)</f>
      </c>
      <c r="O47">
        <f>(I47*21)/100</f>
      </c>
      <c t="s">
        <v>16</v>
      </c>
    </row>
    <row r="48" spans="1:5" ht="12.75">
      <c r="A48" s="28" t="s">
        <v>43</v>
      </c>
      <c r="E48" s="29" t="s">
        <v>40</v>
      </c>
    </row>
    <row r="49" spans="1:5" ht="12.75">
      <c r="A49" s="30" t="s">
        <v>45</v>
      </c>
      <c r="E49" s="31" t="s">
        <v>40</v>
      </c>
    </row>
    <row r="50" spans="1:5" ht="25.5">
      <c r="A50" t="s">
        <v>46</v>
      </c>
      <c r="E50" s="29" t="s">
        <v>231</v>
      </c>
    </row>
    <row r="51" spans="1:16" ht="12.75">
      <c r="A51" s="18" t="s">
        <v>38</v>
      </c>
      <c s="23" t="s">
        <v>82</v>
      </c>
      <c s="23" t="s">
        <v>350</v>
      </c>
      <c s="18" t="s">
        <v>40</v>
      </c>
      <c s="24" t="s">
        <v>351</v>
      </c>
      <c s="25" t="s">
        <v>342</v>
      </c>
      <c s="26">
        <v>840</v>
      </c>
      <c s="27">
        <v>0</v>
      </c>
      <c s="27">
        <f>ROUND(ROUND(H51,2)*ROUND(G51,3),2)</f>
      </c>
      <c r="O51">
        <f>(I51*21)/100</f>
      </c>
      <c t="s">
        <v>16</v>
      </c>
    </row>
    <row r="52" spans="1:5" ht="12.75">
      <c r="A52" s="28" t="s">
        <v>43</v>
      </c>
      <c r="E52" s="29" t="s">
        <v>40</v>
      </c>
    </row>
    <row r="53" spans="1:5" ht="12.75">
      <c r="A53" s="30" t="s">
        <v>45</v>
      </c>
      <c r="E53" s="31" t="s">
        <v>352</v>
      </c>
    </row>
    <row r="54" spans="1:5" ht="25.5">
      <c r="A54" t="s">
        <v>46</v>
      </c>
      <c r="E54" s="29" t="s">
        <v>344</v>
      </c>
    </row>
    <row r="55" spans="1:16" ht="12.75">
      <c r="A55" s="18" t="s">
        <v>38</v>
      </c>
      <c s="23" t="s">
        <v>148</v>
      </c>
      <c s="23" t="s">
        <v>353</v>
      </c>
      <c s="18" t="s">
        <v>40</v>
      </c>
      <c s="24" t="s">
        <v>354</v>
      </c>
      <c s="25" t="s">
        <v>220</v>
      </c>
      <c s="26">
        <v>4</v>
      </c>
      <c s="27">
        <v>0</v>
      </c>
      <c s="27">
        <f>ROUND(ROUND(H55,2)*ROUND(G55,3),2)</f>
      </c>
      <c r="O55">
        <f>(I55*21)/100</f>
      </c>
      <c t="s">
        <v>16</v>
      </c>
    </row>
    <row r="56" spans="1:5" ht="12.75">
      <c r="A56" s="28" t="s">
        <v>43</v>
      </c>
      <c r="E56" s="29" t="s">
        <v>40</v>
      </c>
    </row>
    <row r="57" spans="1:5" ht="12.75">
      <c r="A57" s="30" t="s">
        <v>45</v>
      </c>
      <c r="E57" s="31" t="s">
        <v>40</v>
      </c>
    </row>
    <row r="58" spans="1:5" ht="76.5">
      <c r="A58" t="s">
        <v>46</v>
      </c>
      <c r="E58" s="29" t="s">
        <v>355</v>
      </c>
    </row>
    <row r="59" spans="1:16" ht="12.75">
      <c r="A59" s="18" t="s">
        <v>38</v>
      </c>
      <c s="23" t="s">
        <v>153</v>
      </c>
      <c s="23" t="s">
        <v>356</v>
      </c>
      <c s="18" t="s">
        <v>40</v>
      </c>
      <c s="24" t="s">
        <v>357</v>
      </c>
      <c s="25" t="s">
        <v>220</v>
      </c>
      <c s="26">
        <v>4</v>
      </c>
      <c s="27">
        <v>0</v>
      </c>
      <c s="27">
        <f>ROUND(ROUND(H59,2)*ROUND(G59,3),2)</f>
      </c>
      <c r="O59">
        <f>(I59*21)/100</f>
      </c>
      <c t="s">
        <v>16</v>
      </c>
    </row>
    <row r="60" spans="1:5" ht="12.75">
      <c r="A60" s="28" t="s">
        <v>43</v>
      </c>
      <c r="E60" s="29" t="s">
        <v>40</v>
      </c>
    </row>
    <row r="61" spans="1:5" ht="12.75">
      <c r="A61" s="30" t="s">
        <v>45</v>
      </c>
      <c r="E61" s="31" t="s">
        <v>40</v>
      </c>
    </row>
    <row r="62" spans="1:5" ht="25.5">
      <c r="A62" t="s">
        <v>46</v>
      </c>
      <c r="E62" s="29" t="s">
        <v>358</v>
      </c>
    </row>
    <row r="63" spans="1:16" ht="12.75">
      <c r="A63" s="18" t="s">
        <v>38</v>
      </c>
      <c s="23" t="s">
        <v>85</v>
      </c>
      <c s="23" t="s">
        <v>359</v>
      </c>
      <c s="18" t="s">
        <v>40</v>
      </c>
      <c s="24" t="s">
        <v>360</v>
      </c>
      <c s="25" t="s">
        <v>342</v>
      </c>
      <c s="26">
        <v>480</v>
      </c>
      <c s="27">
        <v>0</v>
      </c>
      <c s="27">
        <f>ROUND(ROUND(H63,2)*ROUND(G63,3),2)</f>
      </c>
      <c r="O63">
        <f>(I63*21)/100</f>
      </c>
      <c t="s">
        <v>16</v>
      </c>
    </row>
    <row r="64" spans="1:5" ht="12.75">
      <c r="A64" s="28" t="s">
        <v>43</v>
      </c>
      <c r="E64" s="29" t="s">
        <v>40</v>
      </c>
    </row>
    <row r="65" spans="1:5" ht="12.75">
      <c r="A65" s="30" t="s">
        <v>45</v>
      </c>
      <c r="E65" s="31" t="s">
        <v>361</v>
      </c>
    </row>
    <row r="66" spans="1:5" ht="25.5">
      <c r="A66" t="s">
        <v>46</v>
      </c>
      <c r="E66" s="29" t="s">
        <v>362</v>
      </c>
    </row>
    <row r="67" spans="1:16" ht="12.75">
      <c r="A67" s="18" t="s">
        <v>38</v>
      </c>
      <c s="23" t="s">
        <v>88</v>
      </c>
      <c s="23" t="s">
        <v>363</v>
      </c>
      <c s="18" t="s">
        <v>40</v>
      </c>
      <c s="24" t="s">
        <v>364</v>
      </c>
      <c s="25" t="s">
        <v>220</v>
      </c>
      <c s="26">
        <v>5</v>
      </c>
      <c s="27">
        <v>0</v>
      </c>
      <c s="27">
        <f>ROUND(ROUND(H67,2)*ROUND(G67,3),2)</f>
      </c>
      <c r="O67">
        <f>(I67*21)/100</f>
      </c>
      <c t="s">
        <v>16</v>
      </c>
    </row>
    <row r="68" spans="1:5" ht="12.75">
      <c r="A68" s="28" t="s">
        <v>43</v>
      </c>
      <c r="E68" s="29" t="s">
        <v>40</v>
      </c>
    </row>
    <row r="69" spans="1:5" ht="12.75">
      <c r="A69" s="30" t="s">
        <v>45</v>
      </c>
      <c r="E69" s="31" t="s">
        <v>40</v>
      </c>
    </row>
    <row r="70" spans="1:5" ht="76.5">
      <c r="A70" t="s">
        <v>46</v>
      </c>
      <c r="E70" s="29" t="s">
        <v>355</v>
      </c>
    </row>
    <row r="71" spans="1:16" ht="12.75">
      <c r="A71" s="18" t="s">
        <v>38</v>
      </c>
      <c s="23" t="s">
        <v>91</v>
      </c>
      <c s="23" t="s">
        <v>365</v>
      </c>
      <c s="18" t="s">
        <v>40</v>
      </c>
      <c s="24" t="s">
        <v>366</v>
      </c>
      <c s="25" t="s">
        <v>220</v>
      </c>
      <c s="26">
        <v>5</v>
      </c>
      <c s="27">
        <v>0</v>
      </c>
      <c s="27">
        <f>ROUND(ROUND(H71,2)*ROUND(G71,3),2)</f>
      </c>
      <c r="O71">
        <f>(I71*21)/100</f>
      </c>
      <c t="s">
        <v>16</v>
      </c>
    </row>
    <row r="72" spans="1:5" ht="12.75">
      <c r="A72" s="28" t="s">
        <v>43</v>
      </c>
      <c r="E72" s="29" t="s">
        <v>40</v>
      </c>
    </row>
    <row r="73" spans="1:5" ht="12.75">
      <c r="A73" s="30" t="s">
        <v>45</v>
      </c>
      <c r="E73" s="31" t="s">
        <v>40</v>
      </c>
    </row>
    <row r="74" spans="1:5" ht="25.5">
      <c r="A74" t="s">
        <v>46</v>
      </c>
      <c r="E74" s="29" t="s">
        <v>358</v>
      </c>
    </row>
    <row r="75" spans="1:16" ht="12.75">
      <c r="A75" s="18" t="s">
        <v>38</v>
      </c>
      <c s="23" t="s">
        <v>172</v>
      </c>
      <c s="23" t="s">
        <v>367</v>
      </c>
      <c s="18" t="s">
        <v>40</v>
      </c>
      <c s="24" t="s">
        <v>368</v>
      </c>
      <c s="25" t="s">
        <v>342</v>
      </c>
      <c s="26">
        <v>600</v>
      </c>
      <c s="27">
        <v>0</v>
      </c>
      <c s="27">
        <f>ROUND(ROUND(H75,2)*ROUND(G75,3),2)</f>
      </c>
      <c r="O75">
        <f>(I75*21)/100</f>
      </c>
      <c t="s">
        <v>16</v>
      </c>
    </row>
    <row r="76" spans="1:5" ht="12.75">
      <c r="A76" s="28" t="s">
        <v>43</v>
      </c>
      <c r="E76" s="29" t="s">
        <v>40</v>
      </c>
    </row>
    <row r="77" spans="1:5" ht="12.75">
      <c r="A77" s="30" t="s">
        <v>45</v>
      </c>
      <c r="E77" s="31" t="s">
        <v>369</v>
      </c>
    </row>
    <row r="78" spans="1:5" ht="25.5">
      <c r="A78" t="s">
        <v>46</v>
      </c>
      <c r="E78" s="29" t="s">
        <v>362</v>
      </c>
    </row>
    <row r="79" spans="1:16" ht="12.75">
      <c r="A79" s="18" t="s">
        <v>38</v>
      </c>
      <c s="23" t="s">
        <v>94</v>
      </c>
      <c s="23" t="s">
        <v>370</v>
      </c>
      <c s="18" t="s">
        <v>40</v>
      </c>
      <c s="24" t="s">
        <v>371</v>
      </c>
      <c s="25" t="s">
        <v>220</v>
      </c>
      <c s="26">
        <v>2</v>
      </c>
      <c s="27">
        <v>0</v>
      </c>
      <c s="27">
        <f>ROUND(ROUND(H79,2)*ROUND(G79,3),2)</f>
      </c>
      <c r="O79">
        <f>(I79*21)/100</f>
      </c>
      <c t="s">
        <v>16</v>
      </c>
    </row>
    <row r="80" spans="1:5" ht="12.75">
      <c r="A80" s="28" t="s">
        <v>43</v>
      </c>
      <c r="E80" s="29" t="s">
        <v>40</v>
      </c>
    </row>
    <row r="81" spans="1:5" ht="12.75">
      <c r="A81" s="30" t="s">
        <v>45</v>
      </c>
      <c r="E81" s="31" t="s">
        <v>40</v>
      </c>
    </row>
    <row r="82" spans="1:5" ht="76.5">
      <c r="A82" t="s">
        <v>46</v>
      </c>
      <c r="E82" s="29" t="s">
        <v>355</v>
      </c>
    </row>
    <row r="83" spans="1:16" ht="12.75">
      <c r="A83" s="18" t="s">
        <v>38</v>
      </c>
      <c s="23" t="s">
        <v>182</v>
      </c>
      <c s="23" t="s">
        <v>372</v>
      </c>
      <c s="18" t="s">
        <v>40</v>
      </c>
      <c s="24" t="s">
        <v>373</v>
      </c>
      <c s="25" t="s">
        <v>220</v>
      </c>
      <c s="26">
        <v>2</v>
      </c>
      <c s="27">
        <v>0</v>
      </c>
      <c s="27">
        <f>ROUND(ROUND(H83,2)*ROUND(G83,3),2)</f>
      </c>
      <c r="O83">
        <f>(I83*21)/100</f>
      </c>
      <c t="s">
        <v>16</v>
      </c>
    </row>
    <row r="84" spans="1:5" ht="12.75">
      <c r="A84" s="28" t="s">
        <v>43</v>
      </c>
      <c r="E84" s="29" t="s">
        <v>40</v>
      </c>
    </row>
    <row r="85" spans="1:5" ht="12.75">
      <c r="A85" s="30" t="s">
        <v>45</v>
      </c>
      <c r="E85" s="31" t="s">
        <v>40</v>
      </c>
    </row>
    <row r="86" spans="1:5" ht="25.5">
      <c r="A86" t="s">
        <v>46</v>
      </c>
      <c r="E86" s="29" t="s">
        <v>358</v>
      </c>
    </row>
    <row r="87" spans="1:16" ht="12.75">
      <c r="A87" s="18" t="s">
        <v>38</v>
      </c>
      <c s="23" t="s">
        <v>187</v>
      </c>
      <c s="23" t="s">
        <v>374</v>
      </c>
      <c s="18" t="s">
        <v>40</v>
      </c>
      <c s="24" t="s">
        <v>375</v>
      </c>
      <c s="25" t="s">
        <v>342</v>
      </c>
      <c s="26">
        <v>240</v>
      </c>
      <c s="27">
        <v>0</v>
      </c>
      <c s="27">
        <f>ROUND(ROUND(H87,2)*ROUND(G87,3),2)</f>
      </c>
      <c r="O87">
        <f>(I87*21)/100</f>
      </c>
      <c t="s">
        <v>16</v>
      </c>
    </row>
    <row r="88" spans="1:5" ht="12.75">
      <c r="A88" s="28" t="s">
        <v>43</v>
      </c>
      <c r="E88" s="29" t="s">
        <v>40</v>
      </c>
    </row>
    <row r="89" spans="1:5" ht="12.75">
      <c r="A89" s="30" t="s">
        <v>45</v>
      </c>
      <c r="E89" s="31" t="s">
        <v>376</v>
      </c>
    </row>
    <row r="90" spans="1:5" ht="25.5">
      <c r="A90" t="s">
        <v>46</v>
      </c>
      <c r="E90" s="29" t="s">
        <v>362</v>
      </c>
    </row>
    <row r="91" spans="1:16" ht="12.75">
      <c r="A91" s="18" t="s">
        <v>38</v>
      </c>
      <c s="23" t="s">
        <v>193</v>
      </c>
      <c s="23" t="s">
        <v>377</v>
      </c>
      <c s="18" t="s">
        <v>40</v>
      </c>
      <c s="24" t="s">
        <v>378</v>
      </c>
      <c s="25" t="s">
        <v>220</v>
      </c>
      <c s="26">
        <v>5</v>
      </c>
      <c s="27">
        <v>0</v>
      </c>
      <c s="27">
        <f>ROUND(ROUND(H91,2)*ROUND(G91,3),2)</f>
      </c>
      <c r="O91">
        <f>(I91*21)/100</f>
      </c>
      <c t="s">
        <v>16</v>
      </c>
    </row>
    <row r="92" spans="1:5" ht="12.75">
      <c r="A92" s="28" t="s">
        <v>43</v>
      </c>
      <c r="E92" s="29" t="s">
        <v>40</v>
      </c>
    </row>
    <row r="93" spans="1:5" ht="12.75">
      <c r="A93" s="30" t="s">
        <v>45</v>
      </c>
      <c r="E93" s="31" t="s">
        <v>40</v>
      </c>
    </row>
    <row r="94" spans="1:5" ht="63.75">
      <c r="A94" t="s">
        <v>46</v>
      </c>
      <c r="E94" s="29" t="s">
        <v>379</v>
      </c>
    </row>
    <row r="95" spans="1:16" ht="12.75">
      <c r="A95" s="18" t="s">
        <v>38</v>
      </c>
      <c s="23" t="s">
        <v>196</v>
      </c>
      <c s="23" t="s">
        <v>380</v>
      </c>
      <c s="18" t="s">
        <v>40</v>
      </c>
      <c s="24" t="s">
        <v>381</v>
      </c>
      <c s="25" t="s">
        <v>220</v>
      </c>
      <c s="26">
        <v>5</v>
      </c>
      <c s="27">
        <v>0</v>
      </c>
      <c s="27">
        <f>ROUND(ROUND(H95,2)*ROUND(G95,3),2)</f>
      </c>
      <c r="O95">
        <f>(I95*21)/100</f>
      </c>
      <c t="s">
        <v>16</v>
      </c>
    </row>
    <row r="96" spans="1:5" ht="12.75">
      <c r="A96" s="28" t="s">
        <v>43</v>
      </c>
      <c r="E96" s="29" t="s">
        <v>40</v>
      </c>
    </row>
    <row r="97" spans="1:5" ht="12.75">
      <c r="A97" s="30" t="s">
        <v>45</v>
      </c>
      <c r="E97" s="31" t="s">
        <v>40</v>
      </c>
    </row>
    <row r="98" spans="1:5" ht="25.5">
      <c r="A98" t="s">
        <v>46</v>
      </c>
      <c r="E98" s="29" t="s">
        <v>358</v>
      </c>
    </row>
    <row r="99" spans="1:16" ht="12.75">
      <c r="A99" s="18" t="s">
        <v>38</v>
      </c>
      <c s="23" t="s">
        <v>200</v>
      </c>
      <c s="23" t="s">
        <v>382</v>
      </c>
      <c s="18" t="s">
        <v>40</v>
      </c>
      <c s="24" t="s">
        <v>383</v>
      </c>
      <c s="25" t="s">
        <v>342</v>
      </c>
      <c s="26">
        <v>600</v>
      </c>
      <c s="27">
        <v>0</v>
      </c>
      <c s="27">
        <f>ROUND(ROUND(H99,2)*ROUND(G99,3),2)</f>
      </c>
      <c r="O99">
        <f>(I99*21)/100</f>
      </c>
      <c t="s">
        <v>16</v>
      </c>
    </row>
    <row r="100" spans="1:5" ht="12.75">
      <c r="A100" s="28" t="s">
        <v>43</v>
      </c>
      <c r="E100" s="29" t="s">
        <v>40</v>
      </c>
    </row>
    <row r="101" spans="1:5" ht="12.75">
      <c r="A101" s="30" t="s">
        <v>45</v>
      </c>
      <c r="E101" s="31" t="s">
        <v>369</v>
      </c>
    </row>
    <row r="102" spans="1:5" ht="25.5">
      <c r="A102" t="s">
        <v>46</v>
      </c>
      <c r="E102" s="29" t="s">
        <v>362</v>
      </c>
    </row>
    <row r="103" spans="1:16" ht="12.75">
      <c r="A103" s="18" t="s">
        <v>38</v>
      </c>
      <c s="23" t="s">
        <v>205</v>
      </c>
      <c s="23" t="s">
        <v>384</v>
      </c>
      <c s="18" t="s">
        <v>40</v>
      </c>
      <c s="24" t="s">
        <v>385</v>
      </c>
      <c s="25" t="s">
        <v>220</v>
      </c>
      <c s="26">
        <v>110</v>
      </c>
      <c s="27">
        <v>0</v>
      </c>
      <c s="27">
        <f>ROUND(ROUND(H103,2)*ROUND(G103,3),2)</f>
      </c>
      <c r="O103">
        <f>(I103*21)/100</f>
      </c>
      <c t="s">
        <v>16</v>
      </c>
    </row>
    <row r="104" spans="1:5" ht="12.75">
      <c r="A104" s="28" t="s">
        <v>43</v>
      </c>
      <c r="E104" s="29" t="s">
        <v>40</v>
      </c>
    </row>
    <row r="105" spans="1:5" ht="12.75">
      <c r="A105" s="30" t="s">
        <v>45</v>
      </c>
      <c r="E105" s="31" t="s">
        <v>40</v>
      </c>
    </row>
    <row r="106" spans="1:5" ht="63.75">
      <c r="A106" t="s">
        <v>46</v>
      </c>
      <c r="E106" s="29" t="s">
        <v>379</v>
      </c>
    </row>
    <row r="107" spans="1:16" ht="12.75">
      <c r="A107" s="18" t="s">
        <v>38</v>
      </c>
      <c s="23" t="s">
        <v>210</v>
      </c>
      <c s="23" t="s">
        <v>386</v>
      </c>
      <c s="18" t="s">
        <v>40</v>
      </c>
      <c s="24" t="s">
        <v>387</v>
      </c>
      <c s="25" t="s">
        <v>220</v>
      </c>
      <c s="26">
        <v>110</v>
      </c>
      <c s="27">
        <v>0</v>
      </c>
      <c s="27">
        <f>ROUND(ROUND(H107,2)*ROUND(G107,3),2)</f>
      </c>
      <c r="O107">
        <f>(I107*21)/100</f>
      </c>
      <c t="s">
        <v>16</v>
      </c>
    </row>
    <row r="108" spans="1:5" ht="12.75">
      <c r="A108" s="28" t="s">
        <v>43</v>
      </c>
      <c r="E108" s="29" t="s">
        <v>40</v>
      </c>
    </row>
    <row r="109" spans="1:5" ht="12.75">
      <c r="A109" s="30" t="s">
        <v>45</v>
      </c>
      <c r="E109" s="31" t="s">
        <v>40</v>
      </c>
    </row>
    <row r="110" spans="1:5" ht="25.5">
      <c r="A110" t="s">
        <v>46</v>
      </c>
      <c r="E110" s="29" t="s">
        <v>358</v>
      </c>
    </row>
    <row r="111" spans="1:16" ht="12.75">
      <c r="A111" s="18" t="s">
        <v>38</v>
      </c>
      <c s="23" t="s">
        <v>217</v>
      </c>
      <c s="23" t="s">
        <v>388</v>
      </c>
      <c s="18" t="s">
        <v>40</v>
      </c>
      <c s="24" t="s">
        <v>389</v>
      </c>
      <c s="25" t="s">
        <v>342</v>
      </c>
      <c s="26">
        <v>13200</v>
      </c>
      <c s="27">
        <v>0</v>
      </c>
      <c s="27">
        <f>ROUND(ROUND(H111,2)*ROUND(G111,3),2)</f>
      </c>
      <c r="O111">
        <f>(I111*21)/100</f>
      </c>
      <c t="s">
        <v>16</v>
      </c>
    </row>
    <row r="112" spans="1:5" ht="12.75">
      <c r="A112" s="28" t="s">
        <v>43</v>
      </c>
      <c r="E112" s="29" t="s">
        <v>40</v>
      </c>
    </row>
    <row r="113" spans="1:5" ht="12.75">
      <c r="A113" s="30" t="s">
        <v>45</v>
      </c>
      <c r="E113" s="31" t="s">
        <v>390</v>
      </c>
    </row>
    <row r="114" spans="1:5" ht="25.5">
      <c r="A114" t="s">
        <v>46</v>
      </c>
      <c r="E114" s="29" t="s">
        <v>362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f>
      </c>
      <c t="s">
        <v>15</v>
      </c>
    </row>
    <row r="3" spans="1:16" ht="15" customHeight="1">
      <c r="A3" t="s">
        <v>1</v>
      </c>
      <c s="8" t="s">
        <v>3</v>
      </c>
      <c s="9" t="s">
        <v>4</v>
      </c>
      <c s="1"/>
      <c s="10" t="s">
        <v>5</v>
      </c>
      <c s="1"/>
      <c s="4"/>
      <c s="3" t="s">
        <v>391</v>
      </c>
      <c s="32">
        <f>0+I8+I13</f>
      </c>
      <c r="O3" t="s">
        <v>12</v>
      </c>
      <c t="s">
        <v>16</v>
      </c>
    </row>
    <row r="4" spans="1:16" ht="15" customHeight="1">
      <c r="A4" t="s">
        <v>6</v>
      </c>
      <c s="12" t="s">
        <v>11</v>
      </c>
      <c s="13" t="s">
        <v>391</v>
      </c>
      <c s="5"/>
      <c s="14" t="s">
        <v>392</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99</v>
      </c>
      <c s="18" t="s">
        <v>22</v>
      </c>
      <c s="24" t="s">
        <v>100</v>
      </c>
      <c s="25" t="s">
        <v>101</v>
      </c>
      <c s="26">
        <v>2835</v>
      </c>
      <c s="27">
        <v>0</v>
      </c>
      <c s="27">
        <f>ROUND(ROUND(H9,2)*ROUND(G9,3),2)</f>
      </c>
      <c r="O9">
        <f>(I9*21)/100</f>
      </c>
      <c t="s">
        <v>16</v>
      </c>
    </row>
    <row r="10" spans="1:5" ht="25.5">
      <c r="A10" s="28" t="s">
        <v>43</v>
      </c>
      <c r="E10" s="29" t="s">
        <v>102</v>
      </c>
    </row>
    <row r="11" spans="1:5" ht="12.75">
      <c r="A11" s="30" t="s">
        <v>45</v>
      </c>
      <c r="E11" s="31" t="s">
        <v>393</v>
      </c>
    </row>
    <row r="12" spans="1:5" ht="25.5">
      <c r="A12" t="s">
        <v>46</v>
      </c>
      <c r="E12" s="29" t="s">
        <v>104</v>
      </c>
    </row>
    <row r="13" spans="1:18" ht="12.75" customHeight="1">
      <c r="A13" s="5" t="s">
        <v>36</v>
      </c>
      <c s="5"/>
      <c s="35" t="s">
        <v>22</v>
      </c>
      <c s="5"/>
      <c s="21" t="s">
        <v>107</v>
      </c>
      <c s="5"/>
      <c s="5"/>
      <c s="5"/>
      <c s="36">
        <f>0+Q13</f>
      </c>
      <c r="O13">
        <f>0+R13</f>
      </c>
      <c r="Q13">
        <f>0+I14+I18+I22+I26+I30+I34+I38+I42+I46</f>
      </c>
      <c>
        <f>0+O14+O18+O22+O26+O30+O34+O38+O42+O46</f>
      </c>
    </row>
    <row r="14" spans="1:16" ht="25.5">
      <c r="A14" s="18" t="s">
        <v>38</v>
      </c>
      <c s="23" t="s">
        <v>16</v>
      </c>
      <c s="23" t="s">
        <v>394</v>
      </c>
      <c s="18" t="s">
        <v>40</v>
      </c>
      <c s="24" t="s">
        <v>395</v>
      </c>
      <c s="25" t="s">
        <v>110</v>
      </c>
      <c s="26">
        <v>385</v>
      </c>
      <c s="27">
        <v>0</v>
      </c>
      <c s="27">
        <f>ROUND(ROUND(H14,2)*ROUND(G14,3),2)</f>
      </c>
      <c r="O14">
        <f>(I14*21)/100</f>
      </c>
      <c t="s">
        <v>16</v>
      </c>
    </row>
    <row r="15" spans="1:5" ht="12.75">
      <c r="A15" s="28" t="s">
        <v>43</v>
      </c>
      <c r="E15" s="29" t="s">
        <v>396</v>
      </c>
    </row>
    <row r="16" spans="1:5" ht="12.75">
      <c r="A16" s="30" t="s">
        <v>45</v>
      </c>
      <c r="E16" s="31" t="s">
        <v>397</v>
      </c>
    </row>
    <row r="17" spans="1:5" ht="25.5">
      <c r="A17" t="s">
        <v>46</v>
      </c>
      <c r="E17" s="29" t="s">
        <v>120</v>
      </c>
    </row>
    <row r="18" spans="1:16" ht="12.75">
      <c r="A18" s="18" t="s">
        <v>38</v>
      </c>
      <c s="23" t="s">
        <v>15</v>
      </c>
      <c s="23" t="s">
        <v>116</v>
      </c>
      <c s="18" t="s">
        <v>40</v>
      </c>
      <c s="24" t="s">
        <v>117</v>
      </c>
      <c s="25" t="s">
        <v>110</v>
      </c>
      <c s="26">
        <v>97</v>
      </c>
      <c s="27">
        <v>0</v>
      </c>
      <c s="27">
        <f>ROUND(ROUND(H18,2)*ROUND(G18,3),2)</f>
      </c>
      <c r="O18">
        <f>(I18*21)/100</f>
      </c>
      <c t="s">
        <v>16</v>
      </c>
    </row>
    <row r="19" spans="1:5" ht="12.75">
      <c r="A19" s="28" t="s">
        <v>43</v>
      </c>
      <c r="E19" s="29" t="s">
        <v>118</v>
      </c>
    </row>
    <row r="20" spans="1:5" ht="12.75">
      <c r="A20" s="30" t="s">
        <v>45</v>
      </c>
      <c r="E20" s="31" t="s">
        <v>398</v>
      </c>
    </row>
    <row r="21" spans="1:5" ht="25.5">
      <c r="A21" t="s">
        <v>46</v>
      </c>
      <c r="E21" s="29" t="s">
        <v>120</v>
      </c>
    </row>
    <row r="22" spans="1:16" ht="12.75">
      <c r="A22" s="18" t="s">
        <v>38</v>
      </c>
      <c s="23" t="s">
        <v>26</v>
      </c>
      <c s="23" t="s">
        <v>130</v>
      </c>
      <c s="18" t="s">
        <v>40</v>
      </c>
      <c s="24" t="s">
        <v>131</v>
      </c>
      <c s="25" t="s">
        <v>110</v>
      </c>
      <c s="26">
        <v>1350</v>
      </c>
      <c s="27">
        <v>0</v>
      </c>
      <c s="27">
        <f>ROUND(ROUND(H22,2)*ROUND(G22,3),2)</f>
      </c>
      <c r="O22">
        <f>(I22*21)/100</f>
      </c>
      <c t="s">
        <v>16</v>
      </c>
    </row>
    <row r="23" spans="1:5" ht="12.75">
      <c r="A23" s="28" t="s">
        <v>43</v>
      </c>
      <c r="E23" s="29" t="s">
        <v>399</v>
      </c>
    </row>
    <row r="24" spans="1:5" ht="12.75">
      <c r="A24" s="30" t="s">
        <v>45</v>
      </c>
      <c r="E24" s="31" t="s">
        <v>400</v>
      </c>
    </row>
    <row r="25" spans="1:5" ht="369.75">
      <c r="A25" t="s">
        <v>46</v>
      </c>
      <c r="E25" s="29" t="s">
        <v>133</v>
      </c>
    </row>
    <row r="26" spans="1:16" ht="12.75">
      <c r="A26" s="18" t="s">
        <v>38</v>
      </c>
      <c s="23" t="s">
        <v>28</v>
      </c>
      <c s="23" t="s">
        <v>134</v>
      </c>
      <c s="18" t="s">
        <v>40</v>
      </c>
      <c s="24" t="s">
        <v>135</v>
      </c>
      <c s="25" t="s">
        <v>110</v>
      </c>
      <c s="26">
        <v>208</v>
      </c>
      <c s="27">
        <v>0</v>
      </c>
      <c s="27">
        <f>ROUND(ROUND(H26,2)*ROUND(G26,3),2)</f>
      </c>
      <c r="O26">
        <f>(I26*21)/100</f>
      </c>
      <c t="s">
        <v>16</v>
      </c>
    </row>
    <row r="27" spans="1:5" ht="12.75">
      <c r="A27" s="28" t="s">
        <v>43</v>
      </c>
      <c r="E27" s="29" t="s">
        <v>40</v>
      </c>
    </row>
    <row r="28" spans="1:5" ht="12.75">
      <c r="A28" s="30" t="s">
        <v>45</v>
      </c>
      <c r="E28" s="31" t="s">
        <v>401</v>
      </c>
    </row>
    <row r="29" spans="1:5" ht="306">
      <c r="A29" t="s">
        <v>46</v>
      </c>
      <c r="E29" s="29" t="s">
        <v>137</v>
      </c>
    </row>
    <row r="30" spans="1:16" ht="12.75">
      <c r="A30" s="18" t="s">
        <v>38</v>
      </c>
      <c s="23" t="s">
        <v>30</v>
      </c>
      <c s="23" t="s">
        <v>402</v>
      </c>
      <c s="18" t="s">
        <v>40</v>
      </c>
      <c s="24" t="s">
        <v>403</v>
      </c>
      <c s="25" t="s">
        <v>110</v>
      </c>
      <c s="26">
        <v>208</v>
      </c>
      <c s="27">
        <v>0</v>
      </c>
      <c s="27">
        <f>ROUND(ROUND(H30,2)*ROUND(G30,3),2)</f>
      </c>
      <c r="O30">
        <f>(I30*21)/100</f>
      </c>
      <c t="s">
        <v>16</v>
      </c>
    </row>
    <row r="31" spans="1:5" ht="12.75">
      <c r="A31" s="28" t="s">
        <v>43</v>
      </c>
      <c r="E31" s="29" t="s">
        <v>40</v>
      </c>
    </row>
    <row r="32" spans="1:5" ht="12.75">
      <c r="A32" s="30" t="s">
        <v>45</v>
      </c>
      <c r="E32" s="31" t="s">
        <v>404</v>
      </c>
    </row>
    <row r="33" spans="1:5" ht="267.75">
      <c r="A33" t="s">
        <v>46</v>
      </c>
      <c r="E33" s="29" t="s">
        <v>142</v>
      </c>
    </row>
    <row r="34" spans="1:16" ht="12.75">
      <c r="A34" s="18" t="s">
        <v>38</v>
      </c>
      <c s="23" t="s">
        <v>74</v>
      </c>
      <c s="23" t="s">
        <v>143</v>
      </c>
      <c s="18" t="s">
        <v>40</v>
      </c>
      <c s="24" t="s">
        <v>144</v>
      </c>
      <c s="25" t="s">
        <v>110</v>
      </c>
      <c s="26">
        <v>1350</v>
      </c>
      <c s="27">
        <v>0</v>
      </c>
      <c s="27">
        <f>ROUND(ROUND(H34,2)*ROUND(G34,3),2)</f>
      </c>
      <c r="O34">
        <f>(I34*21)/100</f>
      </c>
      <c t="s">
        <v>16</v>
      </c>
    </row>
    <row r="35" spans="1:5" ht="12.75">
      <c r="A35" s="28" t="s">
        <v>43</v>
      </c>
      <c r="E35" s="29" t="s">
        <v>40</v>
      </c>
    </row>
    <row r="36" spans="1:5" ht="12.75">
      <c r="A36" s="30" t="s">
        <v>45</v>
      </c>
      <c r="E36" s="31" t="s">
        <v>405</v>
      </c>
    </row>
    <row r="37" spans="1:5" ht="191.25">
      <c r="A37" t="s">
        <v>46</v>
      </c>
      <c r="E37" s="29" t="s">
        <v>147</v>
      </c>
    </row>
    <row r="38" spans="1:16" ht="12.75">
      <c r="A38" s="18" t="s">
        <v>38</v>
      </c>
      <c s="23" t="s">
        <v>77</v>
      </c>
      <c s="23" t="s">
        <v>406</v>
      </c>
      <c s="18" t="s">
        <v>40</v>
      </c>
      <c s="24" t="s">
        <v>407</v>
      </c>
      <c s="25" t="s">
        <v>110</v>
      </c>
      <c s="26">
        <v>383</v>
      </c>
      <c s="27">
        <v>0</v>
      </c>
      <c s="27">
        <f>ROUND(ROUND(H38,2)*ROUND(G38,3),2)</f>
      </c>
      <c r="O38">
        <f>(I38*21)/100</f>
      </c>
      <c t="s">
        <v>16</v>
      </c>
    </row>
    <row r="39" spans="1:5" ht="12.75">
      <c r="A39" s="28" t="s">
        <v>43</v>
      </c>
      <c r="E39" s="29" t="s">
        <v>40</v>
      </c>
    </row>
    <row r="40" spans="1:5" ht="12.75">
      <c r="A40" s="30" t="s">
        <v>45</v>
      </c>
      <c r="E40" s="31" t="s">
        <v>408</v>
      </c>
    </row>
    <row r="41" spans="1:5" ht="38.25">
      <c r="A41" t="s">
        <v>46</v>
      </c>
      <c r="E41" s="29" t="s">
        <v>409</v>
      </c>
    </row>
    <row r="42" spans="1:16" ht="12.75">
      <c r="A42" s="18" t="s">
        <v>38</v>
      </c>
      <c s="23" t="s">
        <v>33</v>
      </c>
      <c s="23" t="s">
        <v>410</v>
      </c>
      <c s="18" t="s">
        <v>40</v>
      </c>
      <c s="24" t="s">
        <v>411</v>
      </c>
      <c s="25" t="s">
        <v>161</v>
      </c>
      <c s="26">
        <v>1006</v>
      </c>
      <c s="27">
        <v>0</v>
      </c>
      <c s="27">
        <f>ROUND(ROUND(H42,2)*ROUND(G42,3),2)</f>
      </c>
      <c r="O42">
        <f>(I42*21)/100</f>
      </c>
      <c t="s">
        <v>16</v>
      </c>
    </row>
    <row r="43" spans="1:5" ht="12.75">
      <c r="A43" s="28" t="s">
        <v>43</v>
      </c>
      <c r="E43" s="29" t="s">
        <v>40</v>
      </c>
    </row>
    <row r="44" spans="1:5" ht="12.75">
      <c r="A44" s="30" t="s">
        <v>45</v>
      </c>
      <c r="E44" s="31" t="s">
        <v>412</v>
      </c>
    </row>
    <row r="45" spans="1:5" ht="25.5">
      <c r="A45" t="s">
        <v>46</v>
      </c>
      <c r="E45" s="29" t="s">
        <v>413</v>
      </c>
    </row>
    <row r="46" spans="1:16" ht="12.75">
      <c r="A46" s="18" t="s">
        <v>38</v>
      </c>
      <c s="23" t="s">
        <v>35</v>
      </c>
      <c s="23" t="s">
        <v>414</v>
      </c>
      <c s="18" t="s">
        <v>40</v>
      </c>
      <c s="24" t="s">
        <v>415</v>
      </c>
      <c s="25" t="s">
        <v>161</v>
      </c>
      <c s="26">
        <v>1006</v>
      </c>
      <c s="27">
        <v>0</v>
      </c>
      <c s="27">
        <f>ROUND(ROUND(H46,2)*ROUND(G46,3),2)</f>
      </c>
      <c r="O46">
        <f>(I46*21)/100</f>
      </c>
      <c t="s">
        <v>16</v>
      </c>
    </row>
    <row r="47" spans="1:5" ht="12.75">
      <c r="A47" s="28" t="s">
        <v>43</v>
      </c>
      <c r="E47" s="29" t="s">
        <v>40</v>
      </c>
    </row>
    <row r="48" spans="1:5" ht="12.75">
      <c r="A48" s="30" t="s">
        <v>45</v>
      </c>
      <c r="E48" s="31" t="s">
        <v>412</v>
      </c>
    </row>
    <row r="49" spans="1:5" ht="38.25">
      <c r="A49" t="s">
        <v>46</v>
      </c>
      <c r="E49" s="29" t="s">
        <v>416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417</v>
      </c>
      <c s="32">
        <f>0+I8</f>
      </c>
      <c r="O3" t="s">
        <v>12</v>
      </c>
      <c t="s">
        <v>16</v>
      </c>
    </row>
    <row r="4" spans="1:16" ht="15" customHeight="1">
      <c r="A4" t="s">
        <v>6</v>
      </c>
      <c s="12" t="s">
        <v>11</v>
      </c>
      <c s="13" t="s">
        <v>417</v>
      </c>
      <c s="5"/>
      <c s="14" t="s">
        <v>418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0+I9+I13+I17+I21+I25</f>
      </c>
      <c>
        <f>0+O9+O13+O17+O21+O25</f>
      </c>
    </row>
    <row r="9" spans="1:16" ht="12.75">
      <c r="A9" s="18" t="s">
        <v>38</v>
      </c>
      <c s="23" t="s">
        <v>22</v>
      </c>
      <c s="23" t="s">
        <v>419</v>
      </c>
      <c s="18" t="s">
        <v>40</v>
      </c>
      <c s="24" t="s">
        <v>420</v>
      </c>
      <c s="25" t="s">
        <v>161</v>
      </c>
      <c s="26">
        <v>2042</v>
      </c>
      <c s="27">
        <v>0</v>
      </c>
      <c s="27">
        <f>ROUND(ROUND(H9,2)*ROUND(G9,3),2)</f>
      </c>
      <c r="O9">
        <f>(I9*21)/100</f>
      </c>
      <c t="s">
        <v>16</v>
      </c>
    </row>
    <row r="10" spans="1:5" ht="12.75">
      <c r="A10" s="28" t="s">
        <v>43</v>
      </c>
      <c r="E10" s="29" t="s">
        <v>40</v>
      </c>
    </row>
    <row r="11" spans="1:5" ht="12.75">
      <c r="A11" s="30" t="s">
        <v>45</v>
      </c>
      <c r="E11" s="31" t="s">
        <v>421</v>
      </c>
    </row>
    <row r="12" spans="1:5" ht="38.25">
      <c r="A12" t="s">
        <v>46</v>
      </c>
      <c r="E12" s="29" t="s">
        <v>422</v>
      </c>
    </row>
    <row r="13" spans="1:16" ht="12.75">
      <c r="A13" s="18" t="s">
        <v>38</v>
      </c>
      <c s="23" t="s">
        <v>16</v>
      </c>
      <c s="23" t="s">
        <v>423</v>
      </c>
      <c s="18" t="s">
        <v>40</v>
      </c>
      <c s="24" t="s">
        <v>424</v>
      </c>
      <c s="25" t="s">
        <v>161</v>
      </c>
      <c s="26">
        <v>2042</v>
      </c>
      <c s="27">
        <v>0</v>
      </c>
      <c s="27">
        <f>ROUND(ROUND(H13,2)*ROUND(G13,3),2)</f>
      </c>
      <c r="O13">
        <f>(I13*21)/100</f>
      </c>
      <c t="s">
        <v>16</v>
      </c>
    </row>
    <row r="14" spans="1:5" ht="12.75">
      <c r="A14" s="28" t="s">
        <v>43</v>
      </c>
      <c r="E14" s="29" t="s">
        <v>40</v>
      </c>
    </row>
    <row r="15" spans="1:5" ht="12.75">
      <c r="A15" s="30" t="s">
        <v>45</v>
      </c>
      <c r="E15" s="31" t="s">
        <v>425</v>
      </c>
    </row>
    <row r="16" spans="1:5" ht="12.75">
      <c r="A16" t="s">
        <v>46</v>
      </c>
      <c r="E16" s="29" t="s">
        <v>426</v>
      </c>
    </row>
    <row r="17" spans="1:16" ht="12.75">
      <c r="A17" s="18" t="s">
        <v>38</v>
      </c>
      <c s="23" t="s">
        <v>15</v>
      </c>
      <c s="23" t="s">
        <v>406</v>
      </c>
      <c s="18" t="s">
        <v>40</v>
      </c>
      <c s="24" t="s">
        <v>407</v>
      </c>
      <c s="25" t="s">
        <v>110</v>
      </c>
      <c s="26">
        <v>970</v>
      </c>
      <c s="27">
        <v>0</v>
      </c>
      <c s="27">
        <f>ROUND(ROUND(H17,2)*ROUND(G17,3),2)</f>
      </c>
      <c r="O17">
        <f>(I17*21)/100</f>
      </c>
      <c t="s">
        <v>16</v>
      </c>
    </row>
    <row r="18" spans="1:5" ht="12.75">
      <c r="A18" s="28" t="s">
        <v>43</v>
      </c>
      <c r="E18" s="29" t="s">
        <v>40</v>
      </c>
    </row>
    <row r="19" spans="1:5" ht="12.75">
      <c r="A19" s="30" t="s">
        <v>45</v>
      </c>
      <c r="E19" s="31" t="s">
        <v>427</v>
      </c>
    </row>
    <row r="20" spans="1:5" ht="38.25">
      <c r="A20" t="s">
        <v>46</v>
      </c>
      <c r="E20" s="29" t="s">
        <v>409</v>
      </c>
    </row>
    <row r="21" spans="1:16" ht="12.75">
      <c r="A21" s="18" t="s">
        <v>38</v>
      </c>
      <c s="23" t="s">
        <v>26</v>
      </c>
      <c s="23" t="s">
        <v>428</v>
      </c>
      <c s="18" t="s">
        <v>40</v>
      </c>
      <c s="24" t="s">
        <v>429</v>
      </c>
      <c s="25" t="s">
        <v>161</v>
      </c>
      <c s="26">
        <v>2042</v>
      </c>
      <c s="27">
        <v>0</v>
      </c>
      <c s="27">
        <f>ROUND(ROUND(H21,2)*ROUND(G21,3),2)</f>
      </c>
      <c r="O21">
        <f>(I21*21)/100</f>
      </c>
      <c t="s">
        <v>16</v>
      </c>
    </row>
    <row r="22" spans="1:5" ht="12.75">
      <c r="A22" s="28" t="s">
        <v>43</v>
      </c>
      <c r="E22" s="29" t="s">
        <v>40</v>
      </c>
    </row>
    <row r="23" spans="1:5" ht="12.75">
      <c r="A23" s="30" t="s">
        <v>45</v>
      </c>
      <c r="E23" s="31" t="s">
        <v>421</v>
      </c>
    </row>
    <row r="24" spans="1:5" ht="51">
      <c r="A24" t="s">
        <v>46</v>
      </c>
      <c r="E24" s="29" t="s">
        <v>430</v>
      </c>
    </row>
    <row r="25" spans="1:16" ht="12.75">
      <c r="A25" s="18" t="s">
        <v>38</v>
      </c>
      <c s="23" t="s">
        <v>28</v>
      </c>
      <c s="23" t="s">
        <v>414</v>
      </c>
      <c s="18" t="s">
        <v>40</v>
      </c>
      <c s="24" t="s">
        <v>415</v>
      </c>
      <c s="25" t="s">
        <v>161</v>
      </c>
      <c s="26">
        <v>2042</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416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431</v>
      </c>
      <c s="32">
        <f>0+I8</f>
      </c>
      <c r="O3" t="s">
        <v>12</v>
      </c>
      <c t="s">
        <v>16</v>
      </c>
    </row>
    <row r="4" spans="1:16" ht="15" customHeight="1">
      <c r="A4" t="s">
        <v>6</v>
      </c>
      <c s="12" t="s">
        <v>11</v>
      </c>
      <c s="13" t="s">
        <v>431</v>
      </c>
      <c s="5"/>
      <c s="14" t="s">
        <v>432</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0+I9+I13+I17+I21+I25+I29+I33+I37+I41+I45+I49</f>
      </c>
      <c>
        <f>0+O9+O13+O17+O21+O25+O29+O33+O37+O41+O45+O49</f>
      </c>
    </row>
    <row r="9" spans="1:16" ht="12.75">
      <c r="A9" s="18" t="s">
        <v>38</v>
      </c>
      <c s="23" t="s">
        <v>22</v>
      </c>
      <c s="23" t="s">
        <v>410</v>
      </c>
      <c s="18" t="s">
        <v>40</v>
      </c>
      <c s="24" t="s">
        <v>411</v>
      </c>
      <c s="25" t="s">
        <v>161</v>
      </c>
      <c s="26">
        <v>13749</v>
      </c>
      <c s="27">
        <v>0</v>
      </c>
      <c s="27">
        <f>ROUND(ROUND(H9,2)*ROUND(G9,3),2)</f>
      </c>
      <c r="O9">
        <f>(I9*21)/100</f>
      </c>
      <c t="s">
        <v>16</v>
      </c>
    </row>
    <row r="10" spans="1:5" ht="12.75">
      <c r="A10" s="28" t="s">
        <v>43</v>
      </c>
      <c r="E10" s="29" t="s">
        <v>40</v>
      </c>
    </row>
    <row r="11" spans="1:5" ht="12.75">
      <c r="A11" s="30" t="s">
        <v>45</v>
      </c>
      <c r="E11" s="31" t="s">
        <v>40</v>
      </c>
    </row>
    <row r="12" spans="1:5" ht="25.5">
      <c r="A12" t="s">
        <v>46</v>
      </c>
      <c r="E12" s="29" t="s">
        <v>413</v>
      </c>
    </row>
    <row r="13" spans="1:16" ht="12.75">
      <c r="A13" s="18" t="s">
        <v>38</v>
      </c>
      <c s="23" t="s">
        <v>16</v>
      </c>
      <c s="23" t="s">
        <v>433</v>
      </c>
      <c s="18" t="s">
        <v>40</v>
      </c>
      <c s="24" t="s">
        <v>434</v>
      </c>
      <c s="25" t="s">
        <v>161</v>
      </c>
      <c s="26">
        <v>41247</v>
      </c>
      <c s="27">
        <v>0</v>
      </c>
      <c s="27">
        <f>ROUND(ROUND(H13,2)*ROUND(G13,3),2)</f>
      </c>
      <c r="O13">
        <f>(I13*21)/100</f>
      </c>
      <c t="s">
        <v>16</v>
      </c>
    </row>
    <row r="14" spans="1:5" ht="12.75">
      <c r="A14" s="28" t="s">
        <v>43</v>
      </c>
      <c r="E14" s="29" t="s">
        <v>435</v>
      </c>
    </row>
    <row r="15" spans="1:5" ht="12.75">
      <c r="A15" s="30" t="s">
        <v>45</v>
      </c>
      <c r="E15" s="31" t="s">
        <v>436</v>
      </c>
    </row>
    <row r="16" spans="1:5" ht="38.25">
      <c r="A16" t="s">
        <v>46</v>
      </c>
      <c r="E16" s="29" t="s">
        <v>437</v>
      </c>
    </row>
    <row r="17" spans="1:16" ht="12.75">
      <c r="A17" s="18" t="s">
        <v>38</v>
      </c>
      <c s="23" t="s">
        <v>15</v>
      </c>
      <c s="23" t="s">
        <v>438</v>
      </c>
      <c s="18" t="s">
        <v>40</v>
      </c>
      <c s="24" t="s">
        <v>439</v>
      </c>
      <c s="25" t="s">
        <v>161</v>
      </c>
      <c s="26">
        <v>897</v>
      </c>
      <c s="27">
        <v>0</v>
      </c>
      <c s="27">
        <f>ROUND(ROUND(H17,2)*ROUND(G17,3),2)</f>
      </c>
      <c r="O17">
        <f>(I17*21)/100</f>
      </c>
      <c t="s">
        <v>16</v>
      </c>
    </row>
    <row r="18" spans="1:5" ht="12.75">
      <c r="A18" s="28" t="s">
        <v>43</v>
      </c>
      <c r="E18" s="29" t="s">
        <v>440</v>
      </c>
    </row>
    <row r="19" spans="1:5" ht="12.75">
      <c r="A19" s="30" t="s">
        <v>45</v>
      </c>
      <c r="E19" s="31" t="s">
        <v>40</v>
      </c>
    </row>
    <row r="20" spans="1:5" ht="25.5">
      <c r="A20" t="s">
        <v>46</v>
      </c>
      <c r="E20" s="29" t="s">
        <v>441</v>
      </c>
    </row>
    <row r="21" spans="1:16" ht="12.75">
      <c r="A21" s="18" t="s">
        <v>38</v>
      </c>
      <c s="23" t="s">
        <v>26</v>
      </c>
      <c s="23" t="s">
        <v>442</v>
      </c>
      <c s="18" t="s">
        <v>40</v>
      </c>
      <c s="24" t="s">
        <v>443</v>
      </c>
      <c s="25" t="s">
        <v>161</v>
      </c>
      <c s="26">
        <v>20623</v>
      </c>
      <c s="27">
        <v>0</v>
      </c>
      <c s="27">
        <f>ROUND(ROUND(H21,2)*ROUND(G21,3),2)</f>
      </c>
      <c r="O21">
        <f>(I21*21)/100</f>
      </c>
      <c t="s">
        <v>16</v>
      </c>
    </row>
    <row r="22" spans="1:5" ht="12.75">
      <c r="A22" s="28" t="s">
        <v>43</v>
      </c>
      <c r="E22" s="29" t="s">
        <v>444</v>
      </c>
    </row>
    <row r="23" spans="1:5" ht="12.75">
      <c r="A23" s="30" t="s">
        <v>45</v>
      </c>
      <c r="E23" s="31" t="s">
        <v>40</v>
      </c>
    </row>
    <row r="24" spans="1:5" ht="25.5">
      <c r="A24" t="s">
        <v>46</v>
      </c>
      <c r="E24" s="29" t="s">
        <v>445</v>
      </c>
    </row>
    <row r="25" spans="1:16" ht="12.75">
      <c r="A25" s="18" t="s">
        <v>38</v>
      </c>
      <c s="23" t="s">
        <v>28</v>
      </c>
      <c s="23" t="s">
        <v>446</v>
      </c>
      <c s="18" t="s">
        <v>40</v>
      </c>
      <c s="24" t="s">
        <v>447</v>
      </c>
      <c s="25" t="s">
        <v>161</v>
      </c>
      <c s="26">
        <v>897</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448</v>
      </c>
    </row>
    <row r="29" spans="1:16" ht="12.75">
      <c r="A29" s="18" t="s">
        <v>38</v>
      </c>
      <c s="23" t="s">
        <v>30</v>
      </c>
      <c s="23" t="s">
        <v>449</v>
      </c>
      <c s="18" t="s">
        <v>40</v>
      </c>
      <c s="24" t="s">
        <v>450</v>
      </c>
      <c s="25" t="s">
        <v>161</v>
      </c>
      <c s="26">
        <v>897</v>
      </c>
      <c s="27">
        <v>0</v>
      </c>
      <c s="27">
        <f>ROUND(ROUND(H29,2)*ROUND(G29,3),2)</f>
      </c>
      <c r="O29">
        <f>(I29*21)/100</f>
      </c>
      <c t="s">
        <v>16</v>
      </c>
    </row>
    <row r="30" spans="1:5" ht="12.75">
      <c r="A30" s="28" t="s">
        <v>43</v>
      </c>
      <c r="E30" s="29" t="s">
        <v>40</v>
      </c>
    </row>
    <row r="31" spans="1:5" ht="12.75">
      <c r="A31" s="30" t="s">
        <v>45</v>
      </c>
      <c r="E31" s="31" t="s">
        <v>40</v>
      </c>
    </row>
    <row r="32" spans="1:5" ht="12.75">
      <c r="A32" t="s">
        <v>46</v>
      </c>
      <c r="E32" s="29" t="s">
        <v>451</v>
      </c>
    </row>
    <row r="33" spans="1:16" ht="12.75">
      <c r="A33" s="18" t="s">
        <v>38</v>
      </c>
      <c s="23" t="s">
        <v>74</v>
      </c>
      <c s="23" t="s">
        <v>452</v>
      </c>
      <c s="18" t="s">
        <v>40</v>
      </c>
      <c s="24" t="s">
        <v>453</v>
      </c>
      <c s="25" t="s">
        <v>220</v>
      </c>
      <c s="26">
        <v>534</v>
      </c>
      <c s="27">
        <v>0</v>
      </c>
      <c s="27">
        <f>ROUND(ROUND(H33,2)*ROUND(G33,3),2)</f>
      </c>
      <c r="O33">
        <f>(I33*21)/100</f>
      </c>
      <c t="s">
        <v>16</v>
      </c>
    </row>
    <row r="34" spans="1:5" ht="12.75">
      <c r="A34" s="28" t="s">
        <v>43</v>
      </c>
      <c r="E34" s="29" t="s">
        <v>435</v>
      </c>
    </row>
    <row r="35" spans="1:5" ht="12.75">
      <c r="A35" s="30" t="s">
        <v>45</v>
      </c>
      <c r="E35" s="31" t="s">
        <v>454</v>
      </c>
    </row>
    <row r="36" spans="1:5" ht="38.25">
      <c r="A36" t="s">
        <v>46</v>
      </c>
      <c r="E36" s="29" t="s">
        <v>455</v>
      </c>
    </row>
    <row r="37" spans="1:16" ht="12.75">
      <c r="A37" s="18" t="s">
        <v>38</v>
      </c>
      <c s="23" t="s">
        <v>77</v>
      </c>
      <c s="23" t="s">
        <v>456</v>
      </c>
      <c s="18" t="s">
        <v>40</v>
      </c>
      <c s="24" t="s">
        <v>457</v>
      </c>
      <c s="25" t="s">
        <v>220</v>
      </c>
      <c s="26">
        <v>1990</v>
      </c>
      <c s="27">
        <v>0</v>
      </c>
      <c s="27">
        <f>ROUND(ROUND(H37,2)*ROUND(G37,3),2)</f>
      </c>
      <c r="O37">
        <f>(I37*21)/100</f>
      </c>
      <c t="s">
        <v>16</v>
      </c>
    </row>
    <row r="38" spans="1:5" ht="12.75">
      <c r="A38" s="28" t="s">
        <v>43</v>
      </c>
      <c r="E38" s="29" t="s">
        <v>458</v>
      </c>
    </row>
    <row r="39" spans="1:5" ht="12.75">
      <c r="A39" s="30" t="s">
        <v>45</v>
      </c>
      <c r="E39" s="31" t="s">
        <v>40</v>
      </c>
    </row>
    <row r="40" spans="1:5" ht="76.5">
      <c r="A40" t="s">
        <v>46</v>
      </c>
      <c r="E40" s="29" t="s">
        <v>459</v>
      </c>
    </row>
    <row r="41" spans="1:16" ht="25.5">
      <c r="A41" s="18" t="s">
        <v>38</v>
      </c>
      <c s="23" t="s">
        <v>33</v>
      </c>
      <c s="23" t="s">
        <v>460</v>
      </c>
      <c s="18" t="s">
        <v>40</v>
      </c>
      <c s="24" t="s">
        <v>461</v>
      </c>
      <c s="25" t="s">
        <v>220</v>
      </c>
      <c s="26">
        <v>178</v>
      </c>
      <c s="27">
        <v>0</v>
      </c>
      <c s="27">
        <f>ROUND(ROUND(H41,2)*ROUND(G41,3),2)</f>
      </c>
      <c r="O41">
        <f>(I41*21)/100</f>
      </c>
      <c t="s">
        <v>16</v>
      </c>
    </row>
    <row r="42" spans="1:5" ht="12.75">
      <c r="A42" s="28" t="s">
        <v>43</v>
      </c>
      <c r="E42" s="29" t="s">
        <v>458</v>
      </c>
    </row>
    <row r="43" spans="1:5" ht="12.75">
      <c r="A43" s="30" t="s">
        <v>45</v>
      </c>
      <c r="E43" s="31" t="s">
        <v>40</v>
      </c>
    </row>
    <row r="44" spans="1:5" ht="102">
      <c r="A44" t="s">
        <v>46</v>
      </c>
      <c r="E44" s="29" t="s">
        <v>462</v>
      </c>
    </row>
    <row r="45" spans="1:16" ht="12.75">
      <c r="A45" s="18" t="s">
        <v>38</v>
      </c>
      <c s="23" t="s">
        <v>35</v>
      </c>
      <c s="23" t="s">
        <v>463</v>
      </c>
      <c s="18" t="s">
        <v>40</v>
      </c>
      <c s="24" t="s">
        <v>464</v>
      </c>
      <c s="25" t="s">
        <v>110</v>
      </c>
      <c s="26">
        <v>86.4</v>
      </c>
      <c s="27">
        <v>0</v>
      </c>
      <c s="27">
        <f>ROUND(ROUND(H45,2)*ROUND(G45,3),2)</f>
      </c>
      <c r="O45">
        <f>(I45*21)/100</f>
      </c>
      <c t="s">
        <v>16</v>
      </c>
    </row>
    <row r="46" spans="1:5" ht="12.75">
      <c r="A46" s="28" t="s">
        <v>43</v>
      </c>
      <c r="E46" s="29" t="s">
        <v>465</v>
      </c>
    </row>
    <row r="47" spans="1:5" ht="12.75">
      <c r="A47" s="30" t="s">
        <v>45</v>
      </c>
      <c r="E47" s="31" t="s">
        <v>40</v>
      </c>
    </row>
    <row r="48" spans="1:5" ht="38.25">
      <c r="A48" t="s">
        <v>46</v>
      </c>
      <c r="E48" s="29" t="s">
        <v>416</v>
      </c>
    </row>
    <row r="49" spans="1:16" ht="12.75">
      <c r="A49" s="18" t="s">
        <v>38</v>
      </c>
      <c s="23" t="s">
        <v>82</v>
      </c>
      <c s="23" t="s">
        <v>452</v>
      </c>
      <c s="18" t="s">
        <v>64</v>
      </c>
      <c s="24" t="s">
        <v>453</v>
      </c>
      <c s="25" t="s">
        <v>220</v>
      </c>
      <c s="26">
        <v>178</v>
      </c>
      <c s="27">
        <v>0</v>
      </c>
      <c s="27">
        <f>ROUND(ROUND(H49,2)*ROUND(G49,3),2)</f>
      </c>
      <c r="O49">
        <f>(I49*21)/100</f>
      </c>
      <c t="s">
        <v>16</v>
      </c>
    </row>
    <row r="50" spans="1:5" ht="25.5">
      <c r="A50" s="28" t="s">
        <v>43</v>
      </c>
      <c r="E50" s="29" t="s">
        <v>466</v>
      </c>
    </row>
    <row r="51" spans="1:5" ht="12.75">
      <c r="A51" s="30" t="s">
        <v>45</v>
      </c>
      <c r="E51" s="31" t="s">
        <v>40</v>
      </c>
    </row>
    <row r="52" spans="1:5" ht="38.25">
      <c r="A52" t="s">
        <v>46</v>
      </c>
      <c r="E52" s="29" t="s">
        <v>455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